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zš +MŠ" sheetId="5" r:id="rId1"/>
    <sheet name="zš" sheetId="4" r:id="rId2"/>
    <sheet name="MŠ" sheetId="1" r:id="rId3"/>
    <sheet name="List2" sheetId="2" r:id="rId4"/>
    <sheet name="List3" sheetId="3" r:id="rId5"/>
  </sheets>
  <calcPr calcId="145621"/>
</workbook>
</file>

<file path=xl/calcChain.xml><?xml version="1.0" encoding="utf-8"?>
<calcChain xmlns="http://schemas.openxmlformats.org/spreadsheetml/2006/main">
  <c r="C19" i="4" l="1"/>
  <c r="D19" i="5" l="1"/>
  <c r="D59" i="5" l="1"/>
  <c r="D60" i="5"/>
  <c r="D61" i="5"/>
  <c r="D62" i="5"/>
  <c r="D63" i="5"/>
  <c r="D64" i="5"/>
  <c r="D65" i="5"/>
  <c r="D66" i="5"/>
  <c r="D67" i="5"/>
  <c r="D68" i="5"/>
  <c r="D58" i="5"/>
  <c r="D86" i="5"/>
  <c r="D87" i="5"/>
  <c r="D88" i="5"/>
  <c r="D85" i="5"/>
  <c r="C8" i="4" l="1"/>
  <c r="D82" i="5" l="1"/>
  <c r="C44" i="4"/>
  <c r="C39" i="4"/>
  <c r="C34" i="1"/>
  <c r="C25" i="4" l="1"/>
  <c r="C48" i="1"/>
  <c r="C44" i="1"/>
  <c r="C39" i="1"/>
  <c r="C25" i="1"/>
  <c r="C23" i="1"/>
  <c r="C52" i="1"/>
  <c r="C37" i="1"/>
  <c r="C20" i="1"/>
  <c r="C17" i="1"/>
  <c r="C73" i="1"/>
  <c r="C58" i="1" l="1"/>
  <c r="D76" i="5"/>
  <c r="D77" i="5"/>
  <c r="D78" i="5"/>
  <c r="D79" i="5"/>
  <c r="D80" i="5"/>
  <c r="D81" i="5"/>
  <c r="D83" i="5"/>
  <c r="D89" i="5"/>
  <c r="D75" i="5"/>
  <c r="C40" i="4"/>
  <c r="C23" i="4" l="1"/>
  <c r="D23" i="5" s="1"/>
  <c r="C20" i="4"/>
  <c r="D18" i="5"/>
  <c r="D21" i="5"/>
  <c r="D22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8" i="5"/>
  <c r="D39" i="5"/>
  <c r="D40" i="5"/>
  <c r="D41" i="5"/>
  <c r="D42" i="5"/>
  <c r="D43" i="5"/>
  <c r="D45" i="5"/>
  <c r="D46" i="5"/>
  <c r="D47" i="5"/>
  <c r="D49" i="5"/>
  <c r="D50" i="5"/>
  <c r="D51" i="5"/>
  <c r="D53" i="5"/>
  <c r="D54" i="5"/>
  <c r="D55" i="5"/>
  <c r="D56" i="5"/>
  <c r="D69" i="5"/>
  <c r="D9" i="5"/>
  <c r="D10" i="5"/>
  <c r="D11" i="5"/>
  <c r="D12" i="5"/>
  <c r="D13" i="5"/>
  <c r="D14" i="5"/>
  <c r="D15" i="5"/>
  <c r="D16" i="5"/>
  <c r="D8" i="5"/>
  <c r="C48" i="4"/>
  <c r="C17" i="4"/>
  <c r="D17" i="5" s="1"/>
  <c r="C52" i="4"/>
  <c r="D52" i="5" s="1"/>
  <c r="D44" i="5"/>
  <c r="C73" i="4"/>
  <c r="D90" i="5" s="1"/>
  <c r="C37" i="4"/>
  <c r="D37" i="5" s="1"/>
  <c r="D48" i="5" l="1"/>
  <c r="C58" i="4"/>
  <c r="D70" i="5" l="1"/>
  <c r="C74" i="4"/>
  <c r="E76" i="5"/>
  <c r="C76" i="5" s="1"/>
  <c r="E77" i="5"/>
  <c r="C77" i="5" s="1"/>
  <c r="E78" i="5"/>
  <c r="C78" i="5" s="1"/>
  <c r="E79" i="5"/>
  <c r="C79" i="5" s="1"/>
  <c r="E80" i="5"/>
  <c r="C80" i="5" s="1"/>
  <c r="E81" i="5"/>
  <c r="C81" i="5" s="1"/>
  <c r="E82" i="5"/>
  <c r="C82" i="5" s="1"/>
  <c r="E83" i="5"/>
  <c r="C83" i="5" s="1"/>
  <c r="E89" i="5"/>
  <c r="C89" i="5" s="1"/>
  <c r="E90" i="5"/>
  <c r="C90" i="5" s="1"/>
  <c r="E75" i="5"/>
  <c r="C75" i="5" s="1"/>
  <c r="E9" i="5"/>
  <c r="C9" i="5" s="1"/>
  <c r="E10" i="5"/>
  <c r="C10" i="5" s="1"/>
  <c r="E11" i="5"/>
  <c r="C11" i="5" s="1"/>
  <c r="E12" i="5"/>
  <c r="C12" i="5" s="1"/>
  <c r="E13" i="5"/>
  <c r="C13" i="5" s="1"/>
  <c r="E14" i="5"/>
  <c r="C14" i="5" s="1"/>
  <c r="E15" i="5"/>
  <c r="C15" i="5" s="1"/>
  <c r="E16" i="5"/>
  <c r="C16" i="5" s="1"/>
  <c r="E17" i="5"/>
  <c r="E18" i="5"/>
  <c r="C18" i="5" s="1"/>
  <c r="E19" i="5"/>
  <c r="C19" i="5" s="1"/>
  <c r="E20" i="5"/>
  <c r="E21" i="5"/>
  <c r="C21" i="5" s="1"/>
  <c r="E22" i="5"/>
  <c r="C22" i="5" s="1"/>
  <c r="E23" i="5"/>
  <c r="E24" i="5"/>
  <c r="C24" i="5" s="1"/>
  <c r="C25" i="5" s="1"/>
  <c r="E25" i="5"/>
  <c r="E26" i="5"/>
  <c r="C26" i="5" s="1"/>
  <c r="E27" i="5"/>
  <c r="C27" i="5" s="1"/>
  <c r="E28" i="5"/>
  <c r="C28" i="5" s="1"/>
  <c r="E29" i="5"/>
  <c r="C29" i="5" s="1"/>
  <c r="E30" i="5"/>
  <c r="C30" i="5" s="1"/>
  <c r="E31" i="5"/>
  <c r="C31" i="5" s="1"/>
  <c r="E32" i="5"/>
  <c r="C32" i="5" s="1"/>
  <c r="E33" i="5"/>
  <c r="C33" i="5" s="1"/>
  <c r="E34" i="5"/>
  <c r="C34" i="5" s="1"/>
  <c r="E35" i="5"/>
  <c r="C35" i="5" s="1"/>
  <c r="E36" i="5"/>
  <c r="C36" i="5" s="1"/>
  <c r="E37" i="5"/>
  <c r="E38" i="5"/>
  <c r="C38" i="5" s="1"/>
  <c r="C39" i="5" s="1"/>
  <c r="E39" i="5"/>
  <c r="E40" i="5"/>
  <c r="C40" i="5" s="1"/>
  <c r="E41" i="5"/>
  <c r="C41" i="5" s="1"/>
  <c r="E42" i="5"/>
  <c r="C42" i="5" s="1"/>
  <c r="E43" i="5"/>
  <c r="C43" i="5" s="1"/>
  <c r="E44" i="5"/>
  <c r="E45" i="5"/>
  <c r="C45" i="5" s="1"/>
  <c r="E46" i="5"/>
  <c r="C46" i="5" s="1"/>
  <c r="E47" i="5"/>
  <c r="C47" i="5" s="1"/>
  <c r="E48" i="5"/>
  <c r="E49" i="5"/>
  <c r="C49" i="5" s="1"/>
  <c r="E50" i="5"/>
  <c r="C50" i="5" s="1"/>
  <c r="E51" i="5"/>
  <c r="C51" i="5" s="1"/>
  <c r="E52" i="5"/>
  <c r="E53" i="5"/>
  <c r="C53" i="5" s="1"/>
  <c r="C54" i="5" s="1"/>
  <c r="E54" i="5"/>
  <c r="E55" i="5"/>
  <c r="C55" i="5" s="1"/>
  <c r="C56" i="5" s="1"/>
  <c r="E56" i="5"/>
  <c r="E69" i="5"/>
  <c r="C69" i="5" s="1"/>
  <c r="E70" i="5"/>
  <c r="C70" i="5" s="1"/>
  <c r="E8" i="5"/>
  <c r="C8" i="5" s="1"/>
  <c r="C23" i="5" l="1"/>
  <c r="C44" i="5"/>
  <c r="C52" i="5"/>
  <c r="C48" i="5"/>
  <c r="C37" i="5"/>
  <c r="C20" i="5"/>
  <c r="C17" i="5"/>
</calcChain>
</file>

<file path=xl/sharedStrings.xml><?xml version="1.0" encoding="utf-8"?>
<sst xmlns="http://schemas.openxmlformats.org/spreadsheetml/2006/main" count="421" uniqueCount="161">
  <si>
    <t>Základní škola a Mateřská škola Sudkov, okres Šumperk</t>
  </si>
  <si>
    <t>Náklady</t>
  </si>
  <si>
    <t>ZŠ</t>
  </si>
  <si>
    <t>SU-AU</t>
  </si>
  <si>
    <t>Název účtu</t>
  </si>
  <si>
    <t>Částka v Kč</t>
  </si>
  <si>
    <t>501.0300</t>
  </si>
  <si>
    <t>Spotřeba materiálu bez evidence</t>
  </si>
  <si>
    <t>501.0310</t>
  </si>
  <si>
    <t>DDHM - operativní evidence</t>
  </si>
  <si>
    <t>501.0400</t>
  </si>
  <si>
    <t>Materiál na opravy</t>
  </si>
  <si>
    <t>501.0500</t>
  </si>
  <si>
    <t>Předplatné</t>
  </si>
  <si>
    <t>501.0600</t>
  </si>
  <si>
    <t>Čistící prostředky</t>
  </si>
  <si>
    <t>501.0790</t>
  </si>
  <si>
    <t>Spotřeba materiálu - čipy</t>
  </si>
  <si>
    <t>501.0800</t>
  </si>
  <si>
    <t>Potraviny</t>
  </si>
  <si>
    <t>501.0860</t>
  </si>
  <si>
    <t>Kancelářské potřeby</t>
  </si>
  <si>
    <t>501.0900</t>
  </si>
  <si>
    <t>Režijní materiál</t>
  </si>
  <si>
    <t>501-spotřeba materiálu</t>
  </si>
  <si>
    <t>502.0300</t>
  </si>
  <si>
    <t>Spotřeba vody</t>
  </si>
  <si>
    <t>502.0350</t>
  </si>
  <si>
    <t>Spotřeba el.energie</t>
  </si>
  <si>
    <t>502-spotřeba energie</t>
  </si>
  <si>
    <t>511.0300</t>
  </si>
  <si>
    <t>Opravy nemovitostI</t>
  </si>
  <si>
    <t>511.0400</t>
  </si>
  <si>
    <t>opravy zařízení</t>
  </si>
  <si>
    <t>511- opravy a udržování</t>
  </si>
  <si>
    <t>512.0300</t>
  </si>
  <si>
    <t>Cestovné</t>
  </si>
  <si>
    <t>512-cestovné</t>
  </si>
  <si>
    <t>518.0300</t>
  </si>
  <si>
    <t>Poštovné</t>
  </si>
  <si>
    <t>518.0310</t>
  </si>
  <si>
    <t>Telefony</t>
  </si>
  <si>
    <t>518.0500</t>
  </si>
  <si>
    <t>Přednášky, školení</t>
  </si>
  <si>
    <t>518.0600</t>
  </si>
  <si>
    <t>Svoz odpadu</t>
  </si>
  <si>
    <t>518.0700</t>
  </si>
  <si>
    <t>Účetní práce</t>
  </si>
  <si>
    <t>518.0750</t>
  </si>
  <si>
    <t>Zpracování mezd</t>
  </si>
  <si>
    <t>518.0760</t>
  </si>
  <si>
    <t>Bankovní poplatky</t>
  </si>
  <si>
    <t>518.0770</t>
  </si>
  <si>
    <t>Plavání</t>
  </si>
  <si>
    <t>518.0860</t>
  </si>
  <si>
    <t>Ostatní služby -  provoz</t>
  </si>
  <si>
    <t>518.0861</t>
  </si>
  <si>
    <t>Ostatní služby - stočné</t>
  </si>
  <si>
    <t>518.0870</t>
  </si>
  <si>
    <t>Licence,SW, aktualiuace, upgrade, servis</t>
  </si>
  <si>
    <t>518-ostatní služby</t>
  </si>
  <si>
    <t>521.0310</t>
  </si>
  <si>
    <t>Mzdové náklady-OON zřizovatel</t>
  </si>
  <si>
    <t>521-mzdové náklady</t>
  </si>
  <si>
    <t>Mzdové náklady SR</t>
  </si>
  <si>
    <t>501,518,527</t>
  </si>
  <si>
    <t>ONIV</t>
  </si>
  <si>
    <t>501,518,521</t>
  </si>
  <si>
    <t>OP Zaměstnanost</t>
  </si>
  <si>
    <t>501,518,522</t>
  </si>
  <si>
    <t>Šablony SR</t>
  </si>
  <si>
    <t>Náklady SR+OP</t>
  </si>
  <si>
    <t>527.0400</t>
  </si>
  <si>
    <t>Soc.náklady-podíl ZTP</t>
  </si>
  <si>
    <t>527.0410</t>
  </si>
  <si>
    <t>Soc.náklady-OOP</t>
  </si>
  <si>
    <t>527.0420</t>
  </si>
  <si>
    <t>Soc.náklady-zdravotní prohlídky</t>
  </si>
  <si>
    <t>527-zákonné sociální náklady</t>
  </si>
  <si>
    <t>549.0400</t>
  </si>
  <si>
    <t>Pojistná událost-spoluúčast</t>
  </si>
  <si>
    <t>549.0300</t>
  </si>
  <si>
    <t>Pojištění Kooperativa</t>
  </si>
  <si>
    <t>549.0450</t>
  </si>
  <si>
    <t>Ostatní náklady</t>
  </si>
  <si>
    <t>549-ostatní náklady z činnosti</t>
  </si>
  <si>
    <t>551.0300</t>
  </si>
  <si>
    <t>Odpisy</t>
  </si>
  <si>
    <t>551-odpisy dlouhodobého majetku</t>
  </si>
  <si>
    <t>558.0300</t>
  </si>
  <si>
    <t>DDHM 3000-40000,- Kč</t>
  </si>
  <si>
    <t>558-náklady z DDHM</t>
  </si>
  <si>
    <t>501,502,518,521,524,527</t>
  </si>
  <si>
    <t>Náklady z DČ</t>
  </si>
  <si>
    <t>Celkem</t>
  </si>
  <si>
    <t xml:space="preserve"> </t>
  </si>
  <si>
    <t>Výnosy</t>
  </si>
  <si>
    <t>602.0300</t>
  </si>
  <si>
    <t>602.0320</t>
  </si>
  <si>
    <t>Výnosy za čipy</t>
  </si>
  <si>
    <t>609.0300</t>
  </si>
  <si>
    <t>Výnosy školné MŠ</t>
  </si>
  <si>
    <t>609.0370</t>
  </si>
  <si>
    <t>Výnosy školné ŠD</t>
  </si>
  <si>
    <t>648.0300</t>
  </si>
  <si>
    <t>Použití fondů</t>
  </si>
  <si>
    <t>649.0300</t>
  </si>
  <si>
    <t>Ostatní výnosy z činnosti</t>
  </si>
  <si>
    <t>662.0300</t>
  </si>
  <si>
    <t>Úroky</t>
  </si>
  <si>
    <t>672.0310</t>
  </si>
  <si>
    <t>Výnosy SR</t>
  </si>
  <si>
    <t>672.0500</t>
  </si>
  <si>
    <t>Výnosy zřizovatel</t>
  </si>
  <si>
    <t>602,603,669</t>
  </si>
  <si>
    <t>Výnosy DČ</t>
  </si>
  <si>
    <t>Zpracovala. Vintrová</t>
  </si>
  <si>
    <t>Mgr. Eva Kupková</t>
  </si>
  <si>
    <t xml:space="preserve">                 hospodářka školy</t>
  </si>
  <si>
    <t>ředitelka školy</t>
  </si>
  <si>
    <t>MŠ</t>
  </si>
  <si>
    <t>příspěvková organizace, Sudkov 176, 788 21</t>
  </si>
  <si>
    <t>IČ: 706 90 930</t>
  </si>
  <si>
    <t>ZŠ a MŠ</t>
  </si>
  <si>
    <t>DDHM 3000-40000,00 Kč</t>
  </si>
  <si>
    <t>Výnosy SR+šablony+OP</t>
  </si>
  <si>
    <t>Návrh rozpočtu na rok 2023</t>
  </si>
  <si>
    <t>V Sudkově dne 25.10.2022</t>
  </si>
  <si>
    <t>501.0100</t>
  </si>
  <si>
    <t>Spotřeba potravin</t>
  </si>
  <si>
    <t>501.0111</t>
  </si>
  <si>
    <t>501.0112</t>
  </si>
  <si>
    <t>502.0110</t>
  </si>
  <si>
    <t>502.0111</t>
  </si>
  <si>
    <t>518.0112</t>
  </si>
  <si>
    <t>521.0100</t>
  </si>
  <si>
    <t>524.0100</t>
  </si>
  <si>
    <t>524.0110</t>
  </si>
  <si>
    <t>525.0110</t>
  </si>
  <si>
    <t>527.0100</t>
  </si>
  <si>
    <t>Náklady z DČ celkem</t>
  </si>
  <si>
    <t>Ostatní materiál</t>
  </si>
  <si>
    <t>Elektřina</t>
  </si>
  <si>
    <t>Voda</t>
  </si>
  <si>
    <t>Ostatní služby</t>
  </si>
  <si>
    <t>Hrubé mzdy</t>
  </si>
  <si>
    <t>ZP</t>
  </si>
  <si>
    <t>SP</t>
  </si>
  <si>
    <t>Zákonné pojištění</t>
  </si>
  <si>
    <t>Zákonný příděl FKSP</t>
  </si>
  <si>
    <t>Výnosy DČ celkem</t>
  </si>
  <si>
    <t>602.0100</t>
  </si>
  <si>
    <t>603.0150</t>
  </si>
  <si>
    <t>603.0200</t>
  </si>
  <si>
    <t>603.0211</t>
  </si>
  <si>
    <t>Příjem za stravné</t>
  </si>
  <si>
    <t>Pronájmy-jídelna</t>
  </si>
  <si>
    <t xml:space="preserve">               -tělocvična</t>
  </si>
  <si>
    <t xml:space="preserve">                -telekomunikace</t>
  </si>
  <si>
    <t>Schválený rozpočet na rok 2023</t>
  </si>
  <si>
    <t>V Sudkově dne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</si>
</sst>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01">
    <xf numFmtId="0" fontId="0" fillId="0" borderId="0" xfId="0"/>
    <xf numFmtId="0" fontId="1" fillId="0" borderId="0" xfId="1"/>
    <xf numFmtId="0" fontId="3" fillId="0" borderId="0" xfId="3" applyFont="1"/>
    <xf numFmtId="0" fontId="2" fillId="0" borderId="0" xfId="3"/>
    <xf numFmtId="4" fontId="1" fillId="0" borderId="0" xfId="1" applyNumberFormat="1"/>
    <xf numFmtId="4" fontId="4" fillId="0" borderId="2" xfId="1" applyNumberFormat="1" applyFont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6" xfId="2" applyFont="1" applyFill="1" applyBorder="1"/>
    <xf numFmtId="0" fontId="4" fillId="0" borderId="7" xfId="2" applyFont="1" applyFill="1" applyBorder="1"/>
    <xf numFmtId="0" fontId="4" fillId="0" borderId="8" xfId="2" applyFont="1" applyFill="1" applyBorder="1"/>
    <xf numFmtId="0" fontId="2" fillId="0" borderId="9" xfId="2" applyFont="1" applyFill="1" applyBorder="1"/>
    <xf numFmtId="0" fontId="4" fillId="0" borderId="7" xfId="2" applyFont="1" applyBorder="1"/>
    <xf numFmtId="0" fontId="2" fillId="0" borderId="12" xfId="2" applyFont="1" applyFill="1" applyBorder="1"/>
    <xf numFmtId="0" fontId="2" fillId="0" borderId="13" xfId="2" applyFont="1" applyFill="1" applyBorder="1"/>
    <xf numFmtId="0" fontId="2" fillId="0" borderId="14" xfId="2" applyFont="1" applyFill="1" applyBorder="1"/>
    <xf numFmtId="49" fontId="2" fillId="0" borderId="12" xfId="2" applyNumberFormat="1" applyFont="1" applyFill="1" applyBorder="1"/>
    <xf numFmtId="0" fontId="4" fillId="0" borderId="0" xfId="3" applyFont="1"/>
    <xf numFmtId="0" fontId="4" fillId="0" borderId="8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2" fillId="0" borderId="15" xfId="2" applyFont="1" applyFill="1" applyBorder="1"/>
    <xf numFmtId="0" fontId="2" fillId="0" borderId="16" xfId="2" applyFont="1" applyFill="1" applyBorder="1"/>
    <xf numFmtId="0" fontId="2" fillId="0" borderId="17" xfId="2" applyFont="1" applyFill="1" applyBorder="1"/>
    <xf numFmtId="0" fontId="2" fillId="0" borderId="0" xfId="2" applyFont="1" applyFill="1" applyBorder="1"/>
    <xf numFmtId="0" fontId="2" fillId="0" borderId="0" xfId="1" applyFont="1"/>
    <xf numFmtId="4" fontId="5" fillId="0" borderId="18" xfId="1" applyNumberFormat="1" applyFont="1" applyBorder="1"/>
    <xf numFmtId="0" fontId="4" fillId="0" borderId="13" xfId="2" applyFont="1" applyFill="1" applyBorder="1"/>
    <xf numFmtId="0" fontId="4" fillId="0" borderId="0" xfId="2" applyFont="1" applyFill="1" applyBorder="1"/>
    <xf numFmtId="4" fontId="4" fillId="0" borderId="2" xfId="1" applyNumberFormat="1" applyFont="1" applyFill="1" applyBorder="1"/>
    <xf numFmtId="4" fontId="4" fillId="0" borderId="19" xfId="1" applyNumberFormat="1" applyFont="1" applyFill="1" applyBorder="1"/>
    <xf numFmtId="2" fontId="4" fillId="0" borderId="2" xfId="1" applyNumberFormat="1" applyFont="1" applyBorder="1"/>
    <xf numFmtId="0" fontId="1" fillId="0" borderId="0" xfId="1" applyBorder="1"/>
    <xf numFmtId="4" fontId="1" fillId="0" borderId="11" xfId="1" applyNumberFormat="1" applyFill="1" applyBorder="1"/>
    <xf numFmtId="2" fontId="1" fillId="0" borderId="19" xfId="1" applyNumberFormat="1" applyBorder="1"/>
    <xf numFmtId="4" fontId="1" fillId="0" borderId="16" xfId="1" applyNumberFormat="1" applyFill="1" applyBorder="1"/>
    <xf numFmtId="4" fontId="4" fillId="0" borderId="20" xfId="2" applyNumberFormat="1" applyFont="1" applyFill="1" applyBorder="1"/>
    <xf numFmtId="2" fontId="1" fillId="0" borderId="18" xfId="1" applyNumberFormat="1" applyBorder="1"/>
    <xf numFmtId="2" fontId="1" fillId="0" borderId="1" xfId="1" applyNumberFormat="1" applyBorder="1"/>
    <xf numFmtId="4" fontId="2" fillId="0" borderId="16" xfId="1" applyNumberFormat="1" applyFont="1" applyFill="1" applyBorder="1"/>
    <xf numFmtId="2" fontId="1" fillId="0" borderId="16" xfId="1" applyNumberFormat="1" applyBorder="1"/>
    <xf numFmtId="0" fontId="4" fillId="0" borderId="13" xfId="2" applyFont="1" applyBorder="1"/>
    <xf numFmtId="2" fontId="2" fillId="0" borderId="2" xfId="1" applyNumberFormat="1" applyFont="1" applyBorder="1"/>
    <xf numFmtId="4" fontId="4" fillId="0" borderId="20" xfId="1" applyNumberFormat="1" applyFont="1" applyBorder="1"/>
    <xf numFmtId="0" fontId="4" fillId="0" borderId="20" xfId="2" applyFont="1" applyFill="1" applyBorder="1"/>
    <xf numFmtId="0" fontId="2" fillId="0" borderId="19" xfId="2" applyFont="1" applyFill="1" applyBorder="1"/>
    <xf numFmtId="0" fontId="2" fillId="0" borderId="21" xfId="2" applyFont="1" applyFill="1" applyBorder="1"/>
    <xf numFmtId="4" fontId="4" fillId="0" borderId="20" xfId="1" applyNumberFormat="1" applyFont="1" applyFill="1" applyBorder="1"/>
    <xf numFmtId="0" fontId="4" fillId="0" borderId="13" xfId="2" applyFont="1" applyFill="1" applyBorder="1" applyAlignment="1">
      <alignment horizontal="left"/>
    </xf>
    <xf numFmtId="2" fontId="4" fillId="0" borderId="20" xfId="1" applyNumberFormat="1" applyFont="1" applyBorder="1"/>
    <xf numFmtId="0" fontId="2" fillId="0" borderId="7" xfId="2" applyFont="1" applyBorder="1"/>
    <xf numFmtId="2" fontId="2" fillId="0" borderId="11" xfId="1" applyNumberFormat="1" applyFont="1" applyBorder="1"/>
    <xf numFmtId="4" fontId="2" fillId="0" borderId="19" xfId="1" applyNumberFormat="1" applyFont="1" applyFill="1" applyBorder="1"/>
    <xf numFmtId="0" fontId="4" fillId="0" borderId="2" xfId="2" applyFont="1" applyBorder="1" applyAlignment="1">
      <alignment horizontal="center"/>
    </xf>
    <xf numFmtId="0" fontId="2" fillId="0" borderId="0" xfId="2" applyFont="1" applyBorder="1"/>
    <xf numFmtId="0" fontId="2" fillId="0" borderId="0" xfId="2" applyBorder="1"/>
    <xf numFmtId="0" fontId="4" fillId="0" borderId="0" xfId="2" applyFont="1" applyBorder="1" applyAlignment="1">
      <alignment horizontal="center"/>
    </xf>
    <xf numFmtId="0" fontId="4" fillId="0" borderId="2" xfId="2" applyFont="1" applyBorder="1"/>
    <xf numFmtId="0" fontId="4" fillId="0" borderId="0" xfId="1" applyFont="1" applyBorder="1" applyAlignment="1">
      <alignment horizontal="center"/>
    </xf>
    <xf numFmtId="0" fontId="1" fillId="0" borderId="0" xfId="1"/>
    <xf numFmtId="0" fontId="3" fillId="0" borderId="0" xfId="3" applyFont="1"/>
    <xf numFmtId="0" fontId="2" fillId="0" borderId="0" xfId="3"/>
    <xf numFmtId="4" fontId="1" fillId="0" borderId="1" xfId="1" applyNumberFormat="1" applyBorder="1"/>
    <xf numFmtId="4" fontId="4" fillId="0" borderId="2" xfId="1" applyNumberFormat="1" applyFont="1" applyBorder="1"/>
    <xf numFmtId="0" fontId="4" fillId="0" borderId="3" xfId="2" applyFont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6" xfId="2" applyFont="1" applyFill="1" applyBorder="1"/>
    <xf numFmtId="0" fontId="4" fillId="0" borderId="7" xfId="2" applyFont="1" applyFill="1" applyBorder="1"/>
    <xf numFmtId="0" fontId="4" fillId="0" borderId="8" xfId="2" applyFont="1" applyFill="1" applyBorder="1"/>
    <xf numFmtId="0" fontId="2" fillId="0" borderId="9" xfId="2" applyFont="1" applyFill="1" applyBorder="1"/>
    <xf numFmtId="0" fontId="4" fillId="0" borderId="7" xfId="2" applyFont="1" applyBorder="1"/>
    <xf numFmtId="0" fontId="2" fillId="0" borderId="10" xfId="2" applyFont="1" applyFill="1" applyBorder="1"/>
    <xf numFmtId="0" fontId="2" fillId="0" borderId="11" xfId="2" applyFont="1" applyFill="1" applyBorder="1"/>
    <xf numFmtId="0" fontId="2" fillId="0" borderId="12" xfId="2" applyFont="1" applyFill="1" applyBorder="1"/>
    <xf numFmtId="0" fontId="2" fillId="0" borderId="13" xfId="2" applyFont="1" applyFill="1" applyBorder="1"/>
    <xf numFmtId="0" fontId="2" fillId="0" borderId="14" xfId="2" applyFont="1" applyFill="1" applyBorder="1"/>
    <xf numFmtId="49" fontId="2" fillId="0" borderId="12" xfId="2" applyNumberFormat="1" applyFont="1" applyFill="1" applyBorder="1"/>
    <xf numFmtId="0" fontId="4" fillId="0" borderId="0" xfId="3" applyFont="1"/>
    <xf numFmtId="0" fontId="4" fillId="0" borderId="8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2" fillId="0" borderId="15" xfId="2" applyFont="1" applyFill="1" applyBorder="1"/>
    <xf numFmtId="0" fontId="2" fillId="0" borderId="16" xfId="2" applyFont="1" applyFill="1" applyBorder="1"/>
    <xf numFmtId="0" fontId="2" fillId="0" borderId="17" xfId="2" applyFont="1" applyFill="1" applyBorder="1"/>
    <xf numFmtId="0" fontId="2" fillId="0" borderId="0" xfId="2" applyFont="1" applyFill="1" applyBorder="1"/>
    <xf numFmtId="0" fontId="2" fillId="0" borderId="0" xfId="1" applyFont="1"/>
    <xf numFmtId="4" fontId="5" fillId="0" borderId="18" xfId="1" applyNumberFormat="1" applyFont="1" applyBorder="1"/>
    <xf numFmtId="4" fontId="5" fillId="0" borderId="1" xfId="1" applyNumberFormat="1" applyFont="1" applyBorder="1"/>
    <xf numFmtId="0" fontId="4" fillId="0" borderId="13" xfId="2" applyFont="1" applyFill="1" applyBorder="1"/>
    <xf numFmtId="0" fontId="4" fillId="0" borderId="0" xfId="2" applyFont="1" applyFill="1" applyBorder="1"/>
    <xf numFmtId="4" fontId="4" fillId="0" borderId="2" xfId="1" applyNumberFormat="1" applyFont="1" applyFill="1" applyBorder="1"/>
    <xf numFmtId="2" fontId="4" fillId="0" borderId="2" xfId="1" applyNumberFormat="1" applyFont="1" applyBorder="1"/>
    <xf numFmtId="0" fontId="1" fillId="0" borderId="0" xfId="1" applyBorder="1"/>
    <xf numFmtId="4" fontId="1" fillId="0" borderId="11" xfId="1" applyNumberFormat="1" applyFill="1" applyBorder="1"/>
    <xf numFmtId="2" fontId="1" fillId="0" borderId="11" xfId="1" applyNumberFormat="1" applyBorder="1"/>
    <xf numFmtId="2" fontId="1" fillId="0" borderId="19" xfId="1" applyNumberFormat="1" applyBorder="1"/>
    <xf numFmtId="4" fontId="1" fillId="0" borderId="16" xfId="1" applyNumberFormat="1" applyFill="1" applyBorder="1"/>
    <xf numFmtId="4" fontId="4" fillId="0" borderId="20" xfId="2" applyNumberFormat="1" applyFont="1" applyFill="1" applyBorder="1"/>
    <xf numFmtId="2" fontId="1" fillId="0" borderId="18" xfId="1" applyNumberFormat="1" applyBorder="1"/>
    <xf numFmtId="2" fontId="1" fillId="0" borderId="1" xfId="1" applyNumberFormat="1" applyBorder="1"/>
    <xf numFmtId="4" fontId="2" fillId="0" borderId="16" xfId="1" applyNumberFormat="1" applyFont="1" applyFill="1" applyBorder="1"/>
    <xf numFmtId="4" fontId="1" fillId="0" borderId="1" xfId="1" applyNumberFormat="1" applyFill="1" applyBorder="1"/>
    <xf numFmtId="2" fontId="1" fillId="0" borderId="16" xfId="1" applyNumberFormat="1" applyBorder="1"/>
    <xf numFmtId="0" fontId="4" fillId="0" borderId="13" xfId="2" applyFont="1" applyBorder="1"/>
    <xf numFmtId="2" fontId="2" fillId="0" borderId="2" xfId="1" applyNumberFormat="1" applyFont="1" applyBorder="1"/>
    <xf numFmtId="2" fontId="4" fillId="0" borderId="16" xfId="1" applyNumberFormat="1" applyFont="1" applyBorder="1"/>
    <xf numFmtId="4" fontId="4" fillId="0" borderId="20" xfId="1" applyNumberFormat="1" applyFont="1" applyBorder="1"/>
    <xf numFmtId="0" fontId="4" fillId="0" borderId="20" xfId="2" applyFont="1" applyFill="1" applyBorder="1"/>
    <xf numFmtId="0" fontId="2" fillId="0" borderId="19" xfId="2" applyFont="1" applyFill="1" applyBorder="1"/>
    <xf numFmtId="4" fontId="4" fillId="0" borderId="20" xfId="1" applyNumberFormat="1" applyFont="1" applyFill="1" applyBorder="1"/>
    <xf numFmtId="0" fontId="4" fillId="0" borderId="13" xfId="2" applyFont="1" applyFill="1" applyBorder="1" applyAlignment="1">
      <alignment horizontal="left"/>
    </xf>
    <xf numFmtId="2" fontId="4" fillId="0" borderId="20" xfId="1" applyNumberFormat="1" applyFont="1" applyBorder="1"/>
    <xf numFmtId="0" fontId="2" fillId="0" borderId="7" xfId="2" applyFont="1" applyBorder="1"/>
    <xf numFmtId="2" fontId="2" fillId="0" borderId="11" xfId="1" applyNumberFormat="1" applyFont="1" applyBorder="1"/>
    <xf numFmtId="4" fontId="4" fillId="0" borderId="22" xfId="1" applyNumberFormat="1" applyFont="1" applyFill="1" applyBorder="1"/>
    <xf numFmtId="4" fontId="2" fillId="0" borderId="19" xfId="1" applyNumberFormat="1" applyFont="1" applyFill="1" applyBorder="1"/>
    <xf numFmtId="0" fontId="2" fillId="0" borderId="20" xfId="2" applyFont="1" applyFill="1" applyBorder="1"/>
    <xf numFmtId="0" fontId="4" fillId="0" borderId="2" xfId="2" applyFont="1" applyBorder="1" applyAlignment="1">
      <alignment horizontal="center"/>
    </xf>
    <xf numFmtId="2" fontId="2" fillId="0" borderId="1" xfId="1" applyNumberFormat="1" applyFont="1" applyBorder="1"/>
    <xf numFmtId="0" fontId="2" fillId="0" borderId="0" xfId="2" applyFont="1" applyBorder="1"/>
    <xf numFmtId="0" fontId="2" fillId="0" borderId="0" xfId="2" applyBorder="1"/>
    <xf numFmtId="0" fontId="4" fillId="0" borderId="0" xfId="2" applyFont="1" applyBorder="1" applyAlignment="1">
      <alignment horizontal="center"/>
    </xf>
    <xf numFmtId="0" fontId="4" fillId="0" borderId="2" xfId="2" applyFont="1" applyBorder="1"/>
    <xf numFmtId="0" fontId="4" fillId="0" borderId="0" xfId="1" applyFont="1" applyBorder="1" applyAlignment="1">
      <alignment horizontal="center"/>
    </xf>
    <xf numFmtId="2" fontId="1" fillId="0" borderId="0" xfId="1" applyNumberFormat="1" applyBorder="1"/>
    <xf numFmtId="0" fontId="1" fillId="0" borderId="0" xfId="1"/>
    <xf numFmtId="0" fontId="3" fillId="0" borderId="0" xfId="3" applyFont="1"/>
    <xf numFmtId="0" fontId="2" fillId="0" borderId="0" xfId="3"/>
    <xf numFmtId="4" fontId="4" fillId="0" borderId="2" xfId="1" applyNumberFormat="1" applyFont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6" xfId="2" applyFont="1" applyFill="1" applyBorder="1"/>
    <xf numFmtId="0" fontId="4" fillId="0" borderId="7" xfId="2" applyFont="1" applyFill="1" applyBorder="1"/>
    <xf numFmtId="0" fontId="4" fillId="0" borderId="8" xfId="2" applyFont="1" applyFill="1" applyBorder="1"/>
    <xf numFmtId="0" fontId="2" fillId="0" borderId="9" xfId="2" applyFont="1" applyFill="1" applyBorder="1"/>
    <xf numFmtId="0" fontId="4" fillId="0" borderId="7" xfId="2" applyFont="1" applyBorder="1"/>
    <xf numFmtId="0" fontId="2" fillId="0" borderId="11" xfId="2" applyFont="1" applyFill="1" applyBorder="1"/>
    <xf numFmtId="0" fontId="2" fillId="0" borderId="12" xfId="2" applyFont="1" applyFill="1" applyBorder="1"/>
    <xf numFmtId="0" fontId="2" fillId="0" borderId="13" xfId="2" applyFont="1" applyFill="1" applyBorder="1"/>
    <xf numFmtId="0" fontId="2" fillId="0" borderId="14" xfId="2" applyFont="1" applyFill="1" applyBorder="1"/>
    <xf numFmtId="49" fontId="2" fillId="0" borderId="12" xfId="2" applyNumberFormat="1" applyFont="1" applyFill="1" applyBorder="1"/>
    <xf numFmtId="0" fontId="4" fillId="0" borderId="0" xfId="3" applyFont="1"/>
    <xf numFmtId="0" fontId="4" fillId="0" borderId="8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2" fillId="0" borderId="15" xfId="2" applyFont="1" applyFill="1" applyBorder="1"/>
    <xf numFmtId="0" fontId="2" fillId="0" borderId="16" xfId="2" applyFont="1" applyFill="1" applyBorder="1"/>
    <xf numFmtId="0" fontId="2" fillId="0" borderId="17" xfId="2" applyFont="1" applyFill="1" applyBorder="1"/>
    <xf numFmtId="0" fontId="2" fillId="0" borderId="0" xfId="2" applyFont="1" applyFill="1" applyBorder="1"/>
    <xf numFmtId="4" fontId="5" fillId="0" borderId="18" xfId="1" applyNumberFormat="1" applyFont="1" applyBorder="1"/>
    <xf numFmtId="0" fontId="4" fillId="0" borderId="13" xfId="2" applyFont="1" applyFill="1" applyBorder="1"/>
    <xf numFmtId="0" fontId="4" fillId="0" borderId="0" xfId="2" applyFont="1" applyFill="1" applyBorder="1"/>
    <xf numFmtId="4" fontId="4" fillId="0" borderId="2" xfId="1" applyNumberFormat="1" applyFont="1" applyFill="1" applyBorder="1"/>
    <xf numFmtId="2" fontId="4" fillId="0" borderId="2" xfId="1" applyNumberFormat="1" applyFont="1" applyBorder="1"/>
    <xf numFmtId="0" fontId="1" fillId="0" borderId="0" xfId="1" applyBorder="1"/>
    <xf numFmtId="4" fontId="1" fillId="0" borderId="11" xfId="1" applyNumberFormat="1" applyFill="1" applyBorder="1"/>
    <xf numFmtId="2" fontId="1" fillId="0" borderId="11" xfId="1" applyNumberFormat="1" applyBorder="1"/>
    <xf numFmtId="4" fontId="4" fillId="0" borderId="20" xfId="2" applyNumberFormat="1" applyFont="1" applyFill="1" applyBorder="1"/>
    <xf numFmtId="2" fontId="1" fillId="0" borderId="18" xfId="1" applyNumberFormat="1" applyBorder="1"/>
    <xf numFmtId="0" fontId="4" fillId="0" borderId="13" xfId="2" applyFont="1" applyBorder="1"/>
    <xf numFmtId="0" fontId="4" fillId="0" borderId="20" xfId="2" applyFont="1" applyFill="1" applyBorder="1"/>
    <xf numFmtId="0" fontId="2" fillId="0" borderId="19" xfId="2" applyFont="1" applyFill="1" applyBorder="1"/>
    <xf numFmtId="0" fontId="2" fillId="0" borderId="21" xfId="2" applyFont="1" applyFill="1" applyBorder="1"/>
    <xf numFmtId="0" fontId="4" fillId="0" borderId="13" xfId="2" applyFont="1" applyFill="1" applyBorder="1" applyAlignment="1">
      <alignment horizontal="left"/>
    </xf>
    <xf numFmtId="2" fontId="4" fillId="0" borderId="20" xfId="1" applyNumberFormat="1" applyFont="1" applyBorder="1"/>
    <xf numFmtId="2" fontId="2" fillId="0" borderId="11" xfId="1" applyNumberFormat="1" applyFont="1" applyBorder="1"/>
    <xf numFmtId="0" fontId="2" fillId="0" borderId="20" xfId="2" applyFont="1" applyFill="1" applyBorder="1"/>
    <xf numFmtId="0" fontId="4" fillId="0" borderId="2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2" xfId="2" applyFont="1" applyBorder="1"/>
    <xf numFmtId="0" fontId="4" fillId="0" borderId="0" xfId="1" applyFont="1" applyBorder="1" applyAlignment="1">
      <alignment horizontal="center"/>
    </xf>
    <xf numFmtId="4" fontId="2" fillId="0" borderId="18" xfId="1" applyNumberFormat="1" applyFont="1" applyFill="1" applyBorder="1"/>
    <xf numFmtId="4" fontId="1" fillId="0" borderId="18" xfId="1" applyNumberFormat="1" applyFill="1" applyBorder="1"/>
    <xf numFmtId="2" fontId="1" fillId="0" borderId="23" xfId="1" applyNumberFormat="1" applyBorder="1"/>
    <xf numFmtId="2" fontId="1" fillId="0" borderId="2" xfId="1" applyNumberFormat="1" applyBorder="1"/>
    <xf numFmtId="4" fontId="5" fillId="0" borderId="11" xfId="1" applyNumberFormat="1" applyFont="1" applyBorder="1"/>
    <xf numFmtId="4" fontId="6" fillId="0" borderId="2" xfId="1" applyNumberFormat="1" applyFont="1" applyBorder="1"/>
    <xf numFmtId="4" fontId="5" fillId="0" borderId="24" xfId="1" applyNumberFormat="1" applyFont="1" applyBorder="1"/>
    <xf numFmtId="4" fontId="2" fillId="0" borderId="11" xfId="1" applyNumberFormat="1" applyFont="1" applyFill="1" applyBorder="1"/>
    <xf numFmtId="2" fontId="2" fillId="0" borderId="25" xfId="1" applyNumberFormat="1" applyFont="1" applyBorder="1"/>
    <xf numFmtId="0" fontId="2" fillId="0" borderId="13" xfId="2" applyFont="1" applyBorder="1"/>
    <xf numFmtId="0" fontId="4" fillId="0" borderId="21" xfId="2" applyFont="1" applyBorder="1"/>
    <xf numFmtId="0" fontId="2" fillId="0" borderId="1" xfId="2" applyFont="1" applyFill="1" applyBorder="1"/>
    <xf numFmtId="2" fontId="4" fillId="0" borderId="21" xfId="1" applyNumberFormat="1" applyFont="1" applyBorder="1"/>
    <xf numFmtId="4" fontId="6" fillId="0" borderId="21" xfId="1" applyNumberFormat="1" applyFont="1" applyBorder="1"/>
    <xf numFmtId="0" fontId="4" fillId="0" borderId="26" xfId="2" applyFont="1" applyBorder="1"/>
    <xf numFmtId="0" fontId="2" fillId="0" borderId="23" xfId="2" applyFont="1" applyFill="1" applyBorder="1"/>
    <xf numFmtId="2" fontId="4" fillId="0" borderId="27" xfId="1" applyNumberFormat="1" applyFont="1" applyBorder="1"/>
    <xf numFmtId="2" fontId="2" fillId="0" borderId="26" xfId="1" applyNumberFormat="1" applyFont="1" applyBorder="1"/>
    <xf numFmtId="0" fontId="2" fillId="0" borderId="17" xfId="2" applyFont="1" applyBorder="1"/>
    <xf numFmtId="0" fontId="2" fillId="0" borderId="28" xfId="2" applyFont="1" applyBorder="1"/>
    <xf numFmtId="0" fontId="2" fillId="0" borderId="16" xfId="2" applyFont="1" applyBorder="1"/>
    <xf numFmtId="0" fontId="2" fillId="0" borderId="1" xfId="2" applyFont="1" applyBorder="1"/>
    <xf numFmtId="0" fontId="2" fillId="0" borderId="29" xfId="2" applyFont="1" applyBorder="1"/>
    <xf numFmtId="2" fontId="2" fillId="0" borderId="30" xfId="1" applyNumberFormat="1" applyFont="1" applyBorder="1"/>
    <xf numFmtId="2" fontId="2" fillId="0" borderId="31" xfId="1" applyNumberFormat="1" applyFont="1" applyBorder="1"/>
    <xf numFmtId="2" fontId="2" fillId="0" borderId="33" xfId="1" applyNumberFormat="1" applyFont="1" applyBorder="1"/>
    <xf numFmtId="2" fontId="2" fillId="0" borderId="34" xfId="1" applyNumberFormat="1" applyFont="1" applyBorder="1"/>
    <xf numFmtId="2" fontId="2" fillId="0" borderId="35" xfId="1" applyNumberFormat="1" applyFont="1" applyBorder="1"/>
    <xf numFmtId="2" fontId="4" fillId="0" borderId="36" xfId="1" applyNumberFormat="1" applyFont="1" applyBorder="1"/>
    <xf numFmtId="2" fontId="4" fillId="0" borderId="37" xfId="1" applyNumberFormat="1" applyFont="1" applyBorder="1"/>
    <xf numFmtId="2" fontId="2" fillId="0" borderId="23" xfId="1" applyNumberFormat="1" applyFont="1" applyBorder="1"/>
    <xf numFmtId="2" fontId="2" fillId="0" borderId="32" xfId="1" applyNumberFormat="1" applyFont="1" applyBorder="1"/>
  </cellXfs>
  <cellStyles count="4">
    <cellStyle name="Normální" xfId="0" builtinId="0"/>
    <cellStyle name="Normální 2" xfId="1"/>
    <cellStyle name="normální_2011 MŠ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"/>
  <sheetViews>
    <sheetView tabSelected="1" topLeftCell="A71" workbookViewId="0">
      <selection activeCell="F83" sqref="F83"/>
    </sheetView>
  </sheetViews>
  <sheetFormatPr defaultRowHeight="14.4" x14ac:dyDescent="0.3"/>
  <cols>
    <col min="2" max="2" width="36.77734375" customWidth="1"/>
    <col min="3" max="3" width="16.44140625" customWidth="1"/>
    <col min="4" max="4" width="18.21875" customWidth="1"/>
    <col min="5" max="5" width="12.77734375" customWidth="1"/>
  </cols>
  <sheetData>
    <row r="1" spans="1:5" ht="17.399999999999999" x14ac:dyDescent="0.3">
      <c r="A1" s="125" t="s">
        <v>0</v>
      </c>
      <c r="B1" s="126"/>
      <c r="C1" s="124"/>
      <c r="D1" s="124"/>
      <c r="E1" s="124"/>
    </row>
    <row r="2" spans="1:5" x14ac:dyDescent="0.3">
      <c r="A2" s="126" t="s">
        <v>121</v>
      </c>
      <c r="B2" s="126"/>
      <c r="C2" s="124"/>
      <c r="D2" s="124"/>
      <c r="E2" s="124"/>
    </row>
    <row r="3" spans="1:5" x14ac:dyDescent="0.3">
      <c r="A3" s="140" t="s">
        <v>122</v>
      </c>
      <c r="B3" s="126"/>
      <c r="C3" s="124"/>
      <c r="D3" s="124"/>
      <c r="E3" s="124"/>
    </row>
    <row r="4" spans="1:5" x14ac:dyDescent="0.3">
      <c r="A4" s="140"/>
      <c r="B4" s="126"/>
      <c r="C4" s="152"/>
      <c r="D4" s="124"/>
      <c r="E4" s="124"/>
    </row>
    <row r="5" spans="1:5" ht="15" thickBot="1" x14ac:dyDescent="0.35">
      <c r="A5" s="140" t="s">
        <v>159</v>
      </c>
      <c r="B5" s="126"/>
      <c r="C5" s="168"/>
      <c r="D5" s="124"/>
      <c r="E5" s="124"/>
    </row>
    <row r="6" spans="1:5" ht="15" thickBot="1" x14ac:dyDescent="0.35">
      <c r="A6" s="140" t="s">
        <v>1</v>
      </c>
      <c r="B6" s="166"/>
      <c r="C6" s="165" t="s">
        <v>123</v>
      </c>
      <c r="D6" s="165" t="s">
        <v>2</v>
      </c>
      <c r="E6" s="165" t="s">
        <v>120</v>
      </c>
    </row>
    <row r="7" spans="1:5" ht="15" thickBot="1" x14ac:dyDescent="0.35">
      <c r="A7" s="134" t="s">
        <v>3</v>
      </c>
      <c r="B7" s="167" t="s">
        <v>4</v>
      </c>
      <c r="C7" s="165" t="s">
        <v>5</v>
      </c>
      <c r="D7" s="165" t="s">
        <v>5</v>
      </c>
      <c r="E7" s="165" t="s">
        <v>5</v>
      </c>
    </row>
    <row r="8" spans="1:5" x14ac:dyDescent="0.3">
      <c r="A8" s="128" t="s">
        <v>6</v>
      </c>
      <c r="B8" s="128" t="s">
        <v>7</v>
      </c>
      <c r="C8" s="147">
        <f>D8+E8</f>
        <v>17000</v>
      </c>
      <c r="D8" s="147">
        <f>zš!C8</f>
        <v>11000</v>
      </c>
      <c r="E8" s="147">
        <f>MŠ!C8</f>
        <v>6000</v>
      </c>
    </row>
    <row r="9" spans="1:5" x14ac:dyDescent="0.3">
      <c r="A9" s="129" t="s">
        <v>8</v>
      </c>
      <c r="B9" s="129" t="s">
        <v>9</v>
      </c>
      <c r="C9" s="147">
        <f t="shared" ref="C9:C16" si="0">D9+E9</f>
        <v>3000</v>
      </c>
      <c r="D9" s="147">
        <f>zš!C9</f>
        <v>1000</v>
      </c>
      <c r="E9" s="147">
        <f>MŠ!C9</f>
        <v>2000</v>
      </c>
    </row>
    <row r="10" spans="1:5" x14ac:dyDescent="0.3">
      <c r="A10" s="130" t="s">
        <v>10</v>
      </c>
      <c r="B10" s="130" t="s">
        <v>11</v>
      </c>
      <c r="C10" s="147">
        <f t="shared" si="0"/>
        <v>26700</v>
      </c>
      <c r="D10" s="147">
        <f>zš!C10</f>
        <v>16700</v>
      </c>
      <c r="E10" s="147">
        <f>MŠ!C10</f>
        <v>10000</v>
      </c>
    </row>
    <row r="11" spans="1:5" x14ac:dyDescent="0.3">
      <c r="A11" s="136" t="s">
        <v>12</v>
      </c>
      <c r="B11" s="136" t="s">
        <v>13</v>
      </c>
      <c r="C11" s="147">
        <f t="shared" si="0"/>
        <v>1000</v>
      </c>
      <c r="D11" s="147">
        <f>zš!C11</f>
        <v>1000</v>
      </c>
      <c r="E11" s="147">
        <f>MŠ!C11</f>
        <v>0</v>
      </c>
    </row>
    <row r="12" spans="1:5" x14ac:dyDescent="0.3">
      <c r="A12" s="136" t="s">
        <v>14</v>
      </c>
      <c r="B12" s="136" t="s">
        <v>15</v>
      </c>
      <c r="C12" s="147">
        <f t="shared" si="0"/>
        <v>83000</v>
      </c>
      <c r="D12" s="147">
        <f>zš!C12</f>
        <v>63000</v>
      </c>
      <c r="E12" s="147">
        <f>MŠ!C12</f>
        <v>20000</v>
      </c>
    </row>
    <row r="13" spans="1:5" x14ac:dyDescent="0.3">
      <c r="A13" s="136" t="s">
        <v>16</v>
      </c>
      <c r="B13" s="136" t="s">
        <v>17</v>
      </c>
      <c r="C13" s="147">
        <f t="shared" si="0"/>
        <v>4000</v>
      </c>
      <c r="D13" s="147">
        <f>zš!C13</f>
        <v>4000</v>
      </c>
      <c r="E13" s="147">
        <f>MŠ!C13</f>
        <v>0</v>
      </c>
    </row>
    <row r="14" spans="1:5" x14ac:dyDescent="0.3">
      <c r="A14" s="139" t="s">
        <v>18</v>
      </c>
      <c r="B14" s="136" t="s">
        <v>19</v>
      </c>
      <c r="C14" s="147">
        <f t="shared" si="0"/>
        <v>1215000</v>
      </c>
      <c r="D14" s="147">
        <f>zš!C14</f>
        <v>1215000</v>
      </c>
      <c r="E14" s="147">
        <f>MŠ!C14</f>
        <v>0</v>
      </c>
    </row>
    <row r="15" spans="1:5" x14ac:dyDescent="0.3">
      <c r="A15" s="136" t="s">
        <v>20</v>
      </c>
      <c r="B15" s="136" t="s">
        <v>21</v>
      </c>
      <c r="C15" s="147">
        <f t="shared" si="0"/>
        <v>30000</v>
      </c>
      <c r="D15" s="147">
        <f>zš!C15</f>
        <v>20000</v>
      </c>
      <c r="E15" s="147">
        <f>MŠ!C15</f>
        <v>10000</v>
      </c>
    </row>
    <row r="16" spans="1:5" ht="15" thickBot="1" x14ac:dyDescent="0.35">
      <c r="A16" s="138" t="s">
        <v>22</v>
      </c>
      <c r="B16" s="138" t="s">
        <v>23</v>
      </c>
      <c r="C16" s="147">
        <f t="shared" si="0"/>
        <v>36000</v>
      </c>
      <c r="D16" s="173">
        <f>zš!C16</f>
        <v>31000</v>
      </c>
      <c r="E16" s="173">
        <f>MŠ!C16</f>
        <v>5000</v>
      </c>
    </row>
    <row r="17" spans="1:5" ht="15" thickBot="1" x14ac:dyDescent="0.35">
      <c r="A17" s="131" t="s">
        <v>24</v>
      </c>
      <c r="B17" s="158"/>
      <c r="C17" s="127">
        <f>SUM(C8:C16)</f>
        <v>1415700</v>
      </c>
      <c r="D17" s="174">
        <f>zš!C17</f>
        <v>1362700</v>
      </c>
      <c r="E17" s="174">
        <f>MŠ!C17</f>
        <v>53000</v>
      </c>
    </row>
    <row r="18" spans="1:5" x14ac:dyDescent="0.3">
      <c r="A18" s="128" t="s">
        <v>25</v>
      </c>
      <c r="B18" s="128" t="s">
        <v>26</v>
      </c>
      <c r="C18" s="170">
        <f>D18+E18</f>
        <v>41000</v>
      </c>
      <c r="D18" s="147">
        <f>zš!C18</f>
        <v>26000</v>
      </c>
      <c r="E18" s="147">
        <f>MŠ!C18</f>
        <v>15000</v>
      </c>
    </row>
    <row r="19" spans="1:5" ht="15" thickBot="1" x14ac:dyDescent="0.35">
      <c r="A19" s="130" t="s">
        <v>27</v>
      </c>
      <c r="B19" s="130" t="s">
        <v>28</v>
      </c>
      <c r="C19" s="170">
        <f>D19+E19</f>
        <v>385839</v>
      </c>
      <c r="D19" s="147">
        <f>zš!C19</f>
        <v>313839</v>
      </c>
      <c r="E19" s="173">
        <f>MŠ!C19</f>
        <v>72000</v>
      </c>
    </row>
    <row r="20" spans="1:5" ht="15" thickBot="1" x14ac:dyDescent="0.35">
      <c r="A20" s="131" t="s">
        <v>29</v>
      </c>
      <c r="B20" s="158"/>
      <c r="C20" s="127">
        <f>SUM(C18:C19)</f>
        <v>426839</v>
      </c>
      <c r="D20" s="174">
        <v>353000</v>
      </c>
      <c r="E20" s="174">
        <f>MŠ!C20</f>
        <v>87000</v>
      </c>
    </row>
    <row r="21" spans="1:5" ht="15" thickBot="1" x14ac:dyDescent="0.35">
      <c r="A21" s="144" t="s">
        <v>30</v>
      </c>
      <c r="B21" s="159" t="s">
        <v>31</v>
      </c>
      <c r="C21" s="170">
        <f>D21+E21</f>
        <v>20000</v>
      </c>
      <c r="D21" s="147">
        <f>zš!C21</f>
        <v>20000</v>
      </c>
      <c r="E21" s="147">
        <f>MŠ!C21</f>
        <v>0</v>
      </c>
    </row>
    <row r="22" spans="1:5" ht="15" thickBot="1" x14ac:dyDescent="0.35">
      <c r="A22" s="159" t="s">
        <v>32</v>
      </c>
      <c r="B22" s="160" t="s">
        <v>33</v>
      </c>
      <c r="C22" s="170">
        <f>D22+E22</f>
        <v>20000</v>
      </c>
      <c r="D22" s="173">
        <f>zš!C22</f>
        <v>20000</v>
      </c>
      <c r="E22" s="173">
        <f>MŠ!C22</f>
        <v>0</v>
      </c>
    </row>
    <row r="23" spans="1:5" ht="15" thickBot="1" x14ac:dyDescent="0.35">
      <c r="A23" s="131" t="s">
        <v>34</v>
      </c>
      <c r="B23" s="158"/>
      <c r="C23" s="150">
        <f>SUM(C21:C22)</f>
        <v>40000</v>
      </c>
      <c r="D23" s="174">
        <f>zš!C23</f>
        <v>40000</v>
      </c>
      <c r="E23" s="174">
        <f>MŠ!C23</f>
        <v>0</v>
      </c>
    </row>
    <row r="24" spans="1:5" ht="15" thickBot="1" x14ac:dyDescent="0.35">
      <c r="A24" s="161" t="s">
        <v>35</v>
      </c>
      <c r="B24" s="137" t="s">
        <v>36</v>
      </c>
      <c r="C24" s="153">
        <f>D24+E24</f>
        <v>2000</v>
      </c>
      <c r="D24" s="173">
        <f>zš!C24</f>
        <v>2000</v>
      </c>
      <c r="E24" s="173">
        <f>MŠ!C24</f>
        <v>0</v>
      </c>
    </row>
    <row r="25" spans="1:5" ht="15" thickBot="1" x14ac:dyDescent="0.35">
      <c r="A25" s="131" t="s">
        <v>37</v>
      </c>
      <c r="B25" s="158"/>
      <c r="C25" s="150">
        <f>C24</f>
        <v>2000</v>
      </c>
      <c r="D25" s="174">
        <f>zš!C25</f>
        <v>2000</v>
      </c>
      <c r="E25" s="174">
        <f>MŠ!C25</f>
        <v>0</v>
      </c>
    </row>
    <row r="26" spans="1:5" x14ac:dyDescent="0.3">
      <c r="A26" s="128" t="s">
        <v>38</v>
      </c>
      <c r="B26" s="128" t="s">
        <v>39</v>
      </c>
      <c r="C26" s="169">
        <f>D26+E26</f>
        <v>2000</v>
      </c>
      <c r="D26" s="147">
        <f>zš!C26</f>
        <v>2000</v>
      </c>
      <c r="E26" s="147">
        <f>MŠ!C26</f>
        <v>0</v>
      </c>
    </row>
    <row r="27" spans="1:5" x14ac:dyDescent="0.3">
      <c r="A27" s="129" t="s">
        <v>40</v>
      </c>
      <c r="B27" s="129" t="s">
        <v>41</v>
      </c>
      <c r="C27" s="169">
        <f t="shared" ref="C27:C36" si="1">D27+E27</f>
        <v>0</v>
      </c>
      <c r="D27" s="147">
        <f>zš!C27</f>
        <v>0</v>
      </c>
      <c r="E27" s="147">
        <f>MŠ!C27</f>
        <v>0</v>
      </c>
    </row>
    <row r="28" spans="1:5" x14ac:dyDescent="0.3">
      <c r="A28" s="130" t="s">
        <v>42</v>
      </c>
      <c r="B28" s="130" t="s">
        <v>43</v>
      </c>
      <c r="C28" s="169">
        <f t="shared" si="1"/>
        <v>1600</v>
      </c>
      <c r="D28" s="147">
        <f>zš!C28</f>
        <v>1600</v>
      </c>
      <c r="E28" s="147">
        <f>MŠ!C28</f>
        <v>0</v>
      </c>
    </row>
    <row r="29" spans="1:5" x14ac:dyDescent="0.3">
      <c r="A29" s="136" t="s">
        <v>44</v>
      </c>
      <c r="B29" s="136" t="s">
        <v>45</v>
      </c>
      <c r="C29" s="169">
        <f t="shared" si="1"/>
        <v>15000</v>
      </c>
      <c r="D29" s="147">
        <f>zš!C29</f>
        <v>10000</v>
      </c>
      <c r="E29" s="147">
        <f>MŠ!C29</f>
        <v>5000</v>
      </c>
    </row>
    <row r="30" spans="1:5" x14ac:dyDescent="0.3">
      <c r="A30" s="136" t="s">
        <v>46</v>
      </c>
      <c r="B30" s="136" t="s">
        <v>47</v>
      </c>
      <c r="C30" s="169">
        <f t="shared" si="1"/>
        <v>159600</v>
      </c>
      <c r="D30" s="147">
        <f>zš!C30</f>
        <v>106400</v>
      </c>
      <c r="E30" s="147">
        <f>MŠ!C30</f>
        <v>53200</v>
      </c>
    </row>
    <row r="31" spans="1:5" x14ac:dyDescent="0.3">
      <c r="A31" s="136" t="s">
        <v>48</v>
      </c>
      <c r="B31" s="136" t="s">
        <v>49</v>
      </c>
      <c r="C31" s="169">
        <f t="shared" si="1"/>
        <v>57000</v>
      </c>
      <c r="D31" s="147">
        <f>zš!C31</f>
        <v>38000</v>
      </c>
      <c r="E31" s="147">
        <f>MŠ!C31</f>
        <v>19000</v>
      </c>
    </row>
    <row r="32" spans="1:5" x14ac:dyDescent="0.3">
      <c r="A32" s="136" t="s">
        <v>50</v>
      </c>
      <c r="B32" s="136" t="s">
        <v>51</v>
      </c>
      <c r="C32" s="169">
        <f t="shared" si="1"/>
        <v>15000</v>
      </c>
      <c r="D32" s="147">
        <f>zš!C32</f>
        <v>15000</v>
      </c>
      <c r="E32" s="147">
        <f>MŠ!C32</f>
        <v>0</v>
      </c>
    </row>
    <row r="33" spans="1:5" x14ac:dyDescent="0.3">
      <c r="A33" s="138" t="s">
        <v>52</v>
      </c>
      <c r="B33" s="138" t="s">
        <v>53</v>
      </c>
      <c r="C33" s="169">
        <f t="shared" si="1"/>
        <v>13000</v>
      </c>
      <c r="D33" s="147">
        <f>zš!C33</f>
        <v>13000</v>
      </c>
      <c r="E33" s="147">
        <f>MŠ!C33</f>
        <v>0</v>
      </c>
    </row>
    <row r="34" spans="1:5" x14ac:dyDescent="0.3">
      <c r="A34" s="138" t="s">
        <v>54</v>
      </c>
      <c r="B34" s="138" t="s">
        <v>55</v>
      </c>
      <c r="C34" s="169">
        <f t="shared" si="1"/>
        <v>211800</v>
      </c>
      <c r="D34" s="147">
        <f>zš!C34</f>
        <v>116050</v>
      </c>
      <c r="E34" s="147">
        <f>MŠ!C34</f>
        <v>95750</v>
      </c>
    </row>
    <row r="35" spans="1:5" x14ac:dyDescent="0.3">
      <c r="A35" s="138" t="s">
        <v>56</v>
      </c>
      <c r="B35" s="138" t="s">
        <v>57</v>
      </c>
      <c r="C35" s="169">
        <f t="shared" si="1"/>
        <v>40000</v>
      </c>
      <c r="D35" s="147">
        <f>zš!C35</f>
        <v>28000</v>
      </c>
      <c r="E35" s="147">
        <f>MŠ!C35</f>
        <v>12000</v>
      </c>
    </row>
    <row r="36" spans="1:5" ht="15" thickBot="1" x14ac:dyDescent="0.35">
      <c r="A36" s="138" t="s">
        <v>58</v>
      </c>
      <c r="B36" s="138" t="s">
        <v>59</v>
      </c>
      <c r="C36" s="169">
        <f t="shared" si="1"/>
        <v>35000</v>
      </c>
      <c r="D36" s="173">
        <f>zš!C36</f>
        <v>30000</v>
      </c>
      <c r="E36" s="173">
        <f>MŠ!C36</f>
        <v>5000</v>
      </c>
    </row>
    <row r="37" spans="1:5" ht="15" thickBot="1" x14ac:dyDescent="0.35">
      <c r="A37" s="131" t="s">
        <v>60</v>
      </c>
      <c r="B37" s="158"/>
      <c r="C37" s="127">
        <f>SUM(C26:C36)</f>
        <v>550000</v>
      </c>
      <c r="D37" s="174">
        <f>zš!C37</f>
        <v>360050</v>
      </c>
      <c r="E37" s="174">
        <f>MŠ!C37</f>
        <v>189950</v>
      </c>
    </row>
    <row r="38" spans="1:5" ht="15" thickBot="1" x14ac:dyDescent="0.35">
      <c r="A38" s="148" t="s">
        <v>61</v>
      </c>
      <c r="B38" s="137" t="s">
        <v>62</v>
      </c>
      <c r="C38" s="176">
        <f>D38+E38</f>
        <v>55000</v>
      </c>
      <c r="D38" s="173">
        <f>zš!C38</f>
        <v>43000</v>
      </c>
      <c r="E38" s="173">
        <f>MŠ!C38</f>
        <v>12000</v>
      </c>
    </row>
    <row r="39" spans="1:5" ht="15" thickBot="1" x14ac:dyDescent="0.35">
      <c r="A39" s="131" t="s">
        <v>63</v>
      </c>
      <c r="B39" s="158"/>
      <c r="C39" s="150">
        <f>C38</f>
        <v>55000</v>
      </c>
      <c r="D39" s="174">
        <f>zš!C39</f>
        <v>43000</v>
      </c>
      <c r="E39" s="174">
        <f>MŠ!C39</f>
        <v>12000</v>
      </c>
    </row>
    <row r="40" spans="1:5" ht="15" thickBot="1" x14ac:dyDescent="0.35">
      <c r="A40" s="141">
        <v>521.524</v>
      </c>
      <c r="B40" s="132" t="s">
        <v>64</v>
      </c>
      <c r="C40" s="177">
        <f>D40+E40</f>
        <v>19825000</v>
      </c>
      <c r="D40" s="175">
        <f>zš!C40</f>
        <v>16825000</v>
      </c>
      <c r="E40" s="147">
        <f>MŠ!C40</f>
        <v>3000000</v>
      </c>
    </row>
    <row r="41" spans="1:5" ht="15" thickBot="1" x14ac:dyDescent="0.35">
      <c r="A41" s="132" t="s">
        <v>65</v>
      </c>
      <c r="B41" s="132" t="s">
        <v>66</v>
      </c>
      <c r="C41" s="177">
        <f t="shared" ref="C41:C43" si="2">D41+E41</f>
        <v>250000</v>
      </c>
      <c r="D41" s="147">
        <f>zš!C41</f>
        <v>250000</v>
      </c>
      <c r="E41" s="147">
        <f>MŠ!C41</f>
        <v>0</v>
      </c>
    </row>
    <row r="42" spans="1:5" ht="15" thickBot="1" x14ac:dyDescent="0.35">
      <c r="A42" s="132" t="s">
        <v>67</v>
      </c>
      <c r="B42" s="132" t="s">
        <v>68</v>
      </c>
      <c r="C42" s="177">
        <f t="shared" si="2"/>
        <v>0</v>
      </c>
      <c r="D42" s="147">
        <f>zš!C42</f>
        <v>0</v>
      </c>
      <c r="E42" s="147">
        <f>MŠ!C42</f>
        <v>0</v>
      </c>
    </row>
    <row r="43" spans="1:5" ht="15" thickBot="1" x14ac:dyDescent="0.35">
      <c r="A43" s="148" t="s">
        <v>69</v>
      </c>
      <c r="B43" s="148" t="s">
        <v>70</v>
      </c>
      <c r="C43" s="177">
        <f t="shared" si="2"/>
        <v>483000</v>
      </c>
      <c r="D43" s="173">
        <f>zš!C43</f>
        <v>483000</v>
      </c>
      <c r="E43" s="173">
        <f>MŠ!C43</f>
        <v>0</v>
      </c>
    </row>
    <row r="44" spans="1:5" ht="15" thickBot="1" x14ac:dyDescent="0.35">
      <c r="A44" s="142" t="s">
        <v>71</v>
      </c>
      <c r="B44" s="158"/>
      <c r="C44" s="127">
        <f>SUM(C40:C43)</f>
        <v>20558000</v>
      </c>
      <c r="D44" s="174">
        <f>zš!C44</f>
        <v>17558000</v>
      </c>
      <c r="E44" s="174">
        <f>MŠ!C44</f>
        <v>3000000</v>
      </c>
    </row>
    <row r="45" spans="1:5" x14ac:dyDescent="0.3">
      <c r="A45" s="133" t="s">
        <v>72</v>
      </c>
      <c r="B45" s="133" t="s">
        <v>73</v>
      </c>
      <c r="C45" s="156">
        <f>D45+E45</f>
        <v>0</v>
      </c>
      <c r="D45" s="147">
        <f>zš!C45</f>
        <v>0</v>
      </c>
      <c r="E45" s="147">
        <f>MŠ!C45</f>
        <v>0</v>
      </c>
    </row>
    <row r="46" spans="1:5" x14ac:dyDescent="0.3">
      <c r="A46" s="136" t="s">
        <v>74</v>
      </c>
      <c r="B46" s="136" t="s">
        <v>75</v>
      </c>
      <c r="C46" s="156">
        <f t="shared" ref="C46:C47" si="3">D46+E46</f>
        <v>0</v>
      </c>
      <c r="D46" s="147">
        <f>zš!C46</f>
        <v>0</v>
      </c>
      <c r="E46" s="147">
        <f>MŠ!C46</f>
        <v>0</v>
      </c>
    </row>
    <row r="47" spans="1:5" ht="15" thickBot="1" x14ac:dyDescent="0.35">
      <c r="A47" s="138" t="s">
        <v>76</v>
      </c>
      <c r="B47" s="138" t="s">
        <v>77</v>
      </c>
      <c r="C47" s="156">
        <f t="shared" si="3"/>
        <v>0</v>
      </c>
      <c r="D47" s="173">
        <f>zš!C47</f>
        <v>0</v>
      </c>
      <c r="E47" s="173">
        <f>MŠ!C47</f>
        <v>0</v>
      </c>
    </row>
    <row r="48" spans="1:5" ht="15" thickBot="1" x14ac:dyDescent="0.35">
      <c r="A48" s="131" t="s">
        <v>78</v>
      </c>
      <c r="B48" s="158"/>
      <c r="C48" s="162">
        <f>SUM(C45:C47)</f>
        <v>0</v>
      </c>
      <c r="D48" s="174">
        <f>zš!C48</f>
        <v>0</v>
      </c>
      <c r="E48" s="174">
        <f>MŠ!C48</f>
        <v>0</v>
      </c>
    </row>
    <row r="49" spans="1:5" x14ac:dyDescent="0.3">
      <c r="A49" s="133" t="s">
        <v>79</v>
      </c>
      <c r="B49" s="133" t="s">
        <v>80</v>
      </c>
      <c r="C49" s="156">
        <f>D49+E49</f>
        <v>5500</v>
      </c>
      <c r="D49" s="147">
        <f>zš!C49</f>
        <v>5000</v>
      </c>
      <c r="E49" s="147">
        <f>MŠ!C49</f>
        <v>500</v>
      </c>
    </row>
    <row r="50" spans="1:5" x14ac:dyDescent="0.3">
      <c r="A50" s="138" t="s">
        <v>81</v>
      </c>
      <c r="B50" s="138" t="s">
        <v>82</v>
      </c>
      <c r="C50" s="156">
        <f t="shared" ref="C50:C51" si="4">D50+E50</f>
        <v>23750</v>
      </c>
      <c r="D50" s="147">
        <f>zš!C50</f>
        <v>12000</v>
      </c>
      <c r="E50" s="147">
        <f>MŠ!C50</f>
        <v>11750</v>
      </c>
    </row>
    <row r="51" spans="1:5" ht="15" thickBot="1" x14ac:dyDescent="0.35">
      <c r="A51" s="138" t="s">
        <v>83</v>
      </c>
      <c r="B51" s="138" t="s">
        <v>84</v>
      </c>
      <c r="C51" s="156">
        <f t="shared" si="4"/>
        <v>10750</v>
      </c>
      <c r="D51" s="173">
        <f>zš!C51</f>
        <v>4950</v>
      </c>
      <c r="E51" s="173">
        <f>MŠ!C51</f>
        <v>5800</v>
      </c>
    </row>
    <row r="52" spans="1:5" ht="15" thickBot="1" x14ac:dyDescent="0.35">
      <c r="A52" s="131" t="s">
        <v>85</v>
      </c>
      <c r="B52" s="131"/>
      <c r="C52" s="151">
        <f>SUM(C49:C51)</f>
        <v>40000</v>
      </c>
      <c r="D52" s="174">
        <f>zš!C52</f>
        <v>21950</v>
      </c>
      <c r="E52" s="174">
        <f>MŠ!C52</f>
        <v>18050</v>
      </c>
    </row>
    <row r="53" spans="1:5" ht="15" thickBot="1" x14ac:dyDescent="0.35">
      <c r="A53" s="178" t="s">
        <v>86</v>
      </c>
      <c r="B53" s="178" t="s">
        <v>87</v>
      </c>
      <c r="C53" s="163">
        <f>D53+E53</f>
        <v>89161</v>
      </c>
      <c r="D53" s="173">
        <f>zš!C53</f>
        <v>89161</v>
      </c>
      <c r="E53" s="173">
        <f>MŠ!C53</f>
        <v>0</v>
      </c>
    </row>
    <row r="54" spans="1:5" ht="15" thickBot="1" x14ac:dyDescent="0.35">
      <c r="A54" s="134" t="s">
        <v>88</v>
      </c>
      <c r="B54" s="134"/>
      <c r="C54" s="151">
        <f>C53</f>
        <v>89161</v>
      </c>
      <c r="D54" s="174">
        <f>zš!C54</f>
        <v>89161</v>
      </c>
      <c r="E54" s="174">
        <f>MŠ!C54</f>
        <v>0</v>
      </c>
    </row>
    <row r="55" spans="1:5" ht="15" thickBot="1" x14ac:dyDescent="0.35">
      <c r="A55" s="157" t="s">
        <v>89</v>
      </c>
      <c r="B55" s="135" t="s">
        <v>124</v>
      </c>
      <c r="C55" s="163">
        <f>D55+E55</f>
        <v>0</v>
      </c>
      <c r="D55" s="173">
        <f>zš!C55</f>
        <v>0</v>
      </c>
      <c r="E55" s="173">
        <f>MŠ!C55</f>
        <v>0</v>
      </c>
    </row>
    <row r="56" spans="1:5" ht="15" thickBot="1" x14ac:dyDescent="0.35">
      <c r="A56" s="134" t="s">
        <v>91</v>
      </c>
      <c r="B56" s="164"/>
      <c r="C56" s="151">
        <f>SUM(C55)</f>
        <v>0</v>
      </c>
      <c r="D56" s="174">
        <f>zš!C56</f>
        <v>0</v>
      </c>
      <c r="E56" s="174">
        <f>MŠ!C56</f>
        <v>0</v>
      </c>
    </row>
    <row r="57" spans="1:5" x14ac:dyDescent="0.3">
      <c r="A57" s="179" t="s">
        <v>3</v>
      </c>
      <c r="B57" s="179" t="s">
        <v>93</v>
      </c>
      <c r="C57" s="181"/>
      <c r="D57" s="182"/>
      <c r="E57" s="182"/>
    </row>
    <row r="58" spans="1:5" x14ac:dyDescent="0.3">
      <c r="A58" s="180" t="s">
        <v>128</v>
      </c>
      <c r="B58" s="180" t="s">
        <v>129</v>
      </c>
      <c r="C58" s="117">
        <v>5000</v>
      </c>
      <c r="D58" s="86">
        <f>C58</f>
        <v>5000</v>
      </c>
      <c r="E58" s="86">
        <v>0</v>
      </c>
    </row>
    <row r="59" spans="1:5" x14ac:dyDescent="0.3">
      <c r="A59" s="180" t="s">
        <v>130</v>
      </c>
      <c r="B59" s="180" t="s">
        <v>141</v>
      </c>
      <c r="C59" s="117">
        <v>100</v>
      </c>
      <c r="D59" s="86">
        <f t="shared" ref="D59:D68" si="5">C59</f>
        <v>100</v>
      </c>
      <c r="E59" s="86">
        <v>0</v>
      </c>
    </row>
    <row r="60" spans="1:5" x14ac:dyDescent="0.3">
      <c r="A60" s="180" t="s">
        <v>131</v>
      </c>
      <c r="B60" s="180" t="s">
        <v>15</v>
      </c>
      <c r="C60" s="117">
        <v>200</v>
      </c>
      <c r="D60" s="86">
        <f t="shared" si="5"/>
        <v>200</v>
      </c>
      <c r="E60" s="86">
        <v>0</v>
      </c>
    </row>
    <row r="61" spans="1:5" x14ac:dyDescent="0.3">
      <c r="A61" s="180" t="s">
        <v>132</v>
      </c>
      <c r="B61" s="180" t="s">
        <v>142</v>
      </c>
      <c r="C61" s="117">
        <v>8000</v>
      </c>
      <c r="D61" s="86">
        <f t="shared" si="5"/>
        <v>8000</v>
      </c>
      <c r="E61" s="86">
        <v>0</v>
      </c>
    </row>
    <row r="62" spans="1:5" x14ac:dyDescent="0.3">
      <c r="A62" s="180" t="s">
        <v>133</v>
      </c>
      <c r="B62" s="180" t="s">
        <v>143</v>
      </c>
      <c r="C62" s="117">
        <v>2000</v>
      </c>
      <c r="D62" s="86">
        <f t="shared" si="5"/>
        <v>2000</v>
      </c>
      <c r="E62" s="86">
        <v>0</v>
      </c>
    </row>
    <row r="63" spans="1:5" x14ac:dyDescent="0.3">
      <c r="A63" s="180" t="s">
        <v>134</v>
      </c>
      <c r="B63" s="180" t="s">
        <v>144</v>
      </c>
      <c r="C63" s="117">
        <v>1000</v>
      </c>
      <c r="D63" s="86">
        <f t="shared" si="5"/>
        <v>1000</v>
      </c>
      <c r="E63" s="86">
        <v>0</v>
      </c>
    </row>
    <row r="64" spans="1:5" x14ac:dyDescent="0.3">
      <c r="A64" s="180" t="s">
        <v>135</v>
      </c>
      <c r="B64" s="180" t="s">
        <v>145</v>
      </c>
      <c r="C64" s="117">
        <v>15000</v>
      </c>
      <c r="D64" s="86">
        <f t="shared" si="5"/>
        <v>15000</v>
      </c>
      <c r="E64" s="86">
        <v>0</v>
      </c>
    </row>
    <row r="65" spans="1:5" x14ac:dyDescent="0.3">
      <c r="A65" s="180" t="s">
        <v>136</v>
      </c>
      <c r="B65" s="180" t="s">
        <v>146</v>
      </c>
      <c r="C65" s="117">
        <v>1350</v>
      </c>
      <c r="D65" s="86">
        <f t="shared" si="5"/>
        <v>1350</v>
      </c>
      <c r="E65" s="86">
        <v>0</v>
      </c>
    </row>
    <row r="66" spans="1:5" x14ac:dyDescent="0.3">
      <c r="A66" s="180" t="s">
        <v>137</v>
      </c>
      <c r="B66" s="180" t="s">
        <v>147</v>
      </c>
      <c r="C66" s="117">
        <v>3950</v>
      </c>
      <c r="D66" s="86">
        <f t="shared" si="5"/>
        <v>3950</v>
      </c>
      <c r="E66" s="86">
        <v>0</v>
      </c>
    </row>
    <row r="67" spans="1:5" x14ac:dyDescent="0.3">
      <c r="A67" s="180" t="s">
        <v>138</v>
      </c>
      <c r="B67" s="180" t="s">
        <v>148</v>
      </c>
      <c r="C67" s="117">
        <v>100</v>
      </c>
      <c r="D67" s="86">
        <f t="shared" si="5"/>
        <v>100</v>
      </c>
      <c r="E67" s="86">
        <v>0</v>
      </c>
    </row>
    <row r="68" spans="1:5" ht="15" thickBot="1" x14ac:dyDescent="0.35">
      <c r="A68" s="184" t="s">
        <v>139</v>
      </c>
      <c r="B68" s="184" t="s">
        <v>149</v>
      </c>
      <c r="C68" s="199">
        <v>300</v>
      </c>
      <c r="D68" s="86">
        <f t="shared" si="5"/>
        <v>300</v>
      </c>
      <c r="E68" s="86">
        <v>0</v>
      </c>
    </row>
    <row r="69" spans="1:5" ht="15" thickBot="1" x14ac:dyDescent="0.35">
      <c r="A69" s="167"/>
      <c r="B69" s="167" t="s">
        <v>140</v>
      </c>
      <c r="C69" s="151">
        <f>D69+E69</f>
        <v>37000</v>
      </c>
      <c r="D69" s="174">
        <f>zš!C57</f>
        <v>37000</v>
      </c>
      <c r="E69" s="174">
        <f>MŠ!C57</f>
        <v>0</v>
      </c>
    </row>
    <row r="70" spans="1:5" ht="15" thickBot="1" x14ac:dyDescent="0.35">
      <c r="A70" s="134" t="s">
        <v>94</v>
      </c>
      <c r="B70" s="155"/>
      <c r="C70" s="127">
        <f>D70+E70</f>
        <v>23213700</v>
      </c>
      <c r="D70" s="174">
        <f>zš!C58</f>
        <v>19853700</v>
      </c>
      <c r="E70" s="174">
        <f>MŠ!C58</f>
        <v>3360000</v>
      </c>
    </row>
    <row r="71" spans="1:5" x14ac:dyDescent="0.3">
      <c r="A71" s="152" t="s">
        <v>95</v>
      </c>
      <c r="B71" s="152"/>
      <c r="C71" s="152"/>
      <c r="D71" s="152"/>
      <c r="E71" s="124"/>
    </row>
    <row r="72" spans="1:5" x14ac:dyDescent="0.3">
      <c r="A72" s="152"/>
      <c r="B72" s="152"/>
      <c r="C72" s="152"/>
      <c r="D72" s="152"/>
      <c r="E72" s="124"/>
    </row>
    <row r="73" spans="1:5" ht="15" thickBot="1" x14ac:dyDescent="0.35">
      <c r="A73" s="140" t="s">
        <v>96</v>
      </c>
      <c r="B73" s="152"/>
      <c r="C73" s="152"/>
      <c r="D73" s="152"/>
      <c r="E73" s="124"/>
    </row>
    <row r="74" spans="1:5" ht="15" thickBot="1" x14ac:dyDescent="0.35">
      <c r="A74" s="134" t="s">
        <v>3</v>
      </c>
      <c r="B74" s="167" t="s">
        <v>4</v>
      </c>
      <c r="C74" s="165" t="s">
        <v>5</v>
      </c>
      <c r="D74" s="165" t="s">
        <v>5</v>
      </c>
      <c r="E74" s="165" t="s">
        <v>5</v>
      </c>
    </row>
    <row r="75" spans="1:5" x14ac:dyDescent="0.3">
      <c r="A75" s="143" t="s">
        <v>97</v>
      </c>
      <c r="B75" s="143" t="s">
        <v>19</v>
      </c>
      <c r="C75" s="156">
        <f>D75+E75</f>
        <v>1200000</v>
      </c>
      <c r="D75" s="156">
        <f>zš!C63</f>
        <v>1200000</v>
      </c>
      <c r="E75" s="156">
        <f>MŠ!C63</f>
        <v>0</v>
      </c>
    </row>
    <row r="76" spans="1:5" x14ac:dyDescent="0.3">
      <c r="A76" s="136" t="s">
        <v>98</v>
      </c>
      <c r="B76" s="136" t="s">
        <v>99</v>
      </c>
      <c r="C76" s="156">
        <f t="shared" ref="C76:C89" si="6">D76+E76</f>
        <v>4000</v>
      </c>
      <c r="D76" s="156">
        <f>zš!C64</f>
        <v>4000</v>
      </c>
      <c r="E76" s="156">
        <f>MŠ!C64</f>
        <v>0</v>
      </c>
    </row>
    <row r="77" spans="1:5" x14ac:dyDescent="0.3">
      <c r="A77" s="136" t="s">
        <v>100</v>
      </c>
      <c r="B77" s="136" t="s">
        <v>101</v>
      </c>
      <c r="C77" s="156">
        <f t="shared" si="6"/>
        <v>60000</v>
      </c>
      <c r="D77" s="156">
        <f>zš!C65</f>
        <v>0</v>
      </c>
      <c r="E77" s="156">
        <f>MŠ!C65</f>
        <v>60000</v>
      </c>
    </row>
    <row r="78" spans="1:5" x14ac:dyDescent="0.3">
      <c r="A78" s="137" t="s">
        <v>102</v>
      </c>
      <c r="B78" s="137" t="s">
        <v>103</v>
      </c>
      <c r="C78" s="156">
        <f t="shared" si="6"/>
        <v>18000</v>
      </c>
      <c r="D78" s="156">
        <f>zš!C66</f>
        <v>18000</v>
      </c>
      <c r="E78" s="156">
        <f>MŠ!C66</f>
        <v>0</v>
      </c>
    </row>
    <row r="79" spans="1:5" x14ac:dyDescent="0.3">
      <c r="A79" s="145" t="s">
        <v>104</v>
      </c>
      <c r="B79" s="136" t="s">
        <v>105</v>
      </c>
      <c r="C79" s="156">
        <f t="shared" si="6"/>
        <v>35000</v>
      </c>
      <c r="D79" s="156">
        <f>zš!C67</f>
        <v>35000</v>
      </c>
      <c r="E79" s="156">
        <f>MŠ!C67</f>
        <v>0</v>
      </c>
    </row>
    <row r="80" spans="1:5" x14ac:dyDescent="0.3">
      <c r="A80" s="133" t="s">
        <v>106</v>
      </c>
      <c r="B80" s="133" t="s">
        <v>107</v>
      </c>
      <c r="C80" s="156">
        <f t="shared" si="6"/>
        <v>1000</v>
      </c>
      <c r="D80" s="156">
        <f>zš!C68</f>
        <v>1000</v>
      </c>
      <c r="E80" s="156">
        <f>MŠ!C68</f>
        <v>0</v>
      </c>
    </row>
    <row r="81" spans="1:5" ht="15" thickBot="1" x14ac:dyDescent="0.35">
      <c r="A81" s="138" t="s">
        <v>108</v>
      </c>
      <c r="B81" s="138" t="s">
        <v>109</v>
      </c>
      <c r="C81" s="156">
        <f t="shared" si="6"/>
        <v>700</v>
      </c>
      <c r="D81" s="156">
        <f>zš!C69</f>
        <v>700</v>
      </c>
      <c r="E81" s="156">
        <f>MŠ!C69</f>
        <v>0</v>
      </c>
    </row>
    <row r="82" spans="1:5" ht="15" thickBot="1" x14ac:dyDescent="0.35">
      <c r="A82" s="134" t="s">
        <v>110</v>
      </c>
      <c r="B82" s="134" t="s">
        <v>125</v>
      </c>
      <c r="C82" s="154">
        <f t="shared" si="6"/>
        <v>20558000</v>
      </c>
      <c r="D82" s="154">
        <f>zš!C70</f>
        <v>17558000</v>
      </c>
      <c r="E82" s="154">
        <f>MŠ!C70</f>
        <v>3000000</v>
      </c>
    </row>
    <row r="83" spans="1:5" ht="15" thickBot="1" x14ac:dyDescent="0.35">
      <c r="A83" s="63" t="s">
        <v>112</v>
      </c>
      <c r="B83" s="167" t="s">
        <v>113</v>
      </c>
      <c r="C83" s="181">
        <f t="shared" si="6"/>
        <v>1300000</v>
      </c>
      <c r="D83" s="181">
        <f>zš!C71</f>
        <v>1000000</v>
      </c>
      <c r="E83" s="181">
        <f>MŠ!C71</f>
        <v>300000</v>
      </c>
    </row>
    <row r="84" spans="1:5" ht="15" thickBot="1" x14ac:dyDescent="0.35">
      <c r="A84" s="183" t="s">
        <v>3</v>
      </c>
      <c r="B84" s="167" t="s">
        <v>115</v>
      </c>
      <c r="C84" s="197"/>
      <c r="D84" s="185"/>
      <c r="E84" s="198"/>
    </row>
    <row r="85" spans="1:5" ht="15" thickBot="1" x14ac:dyDescent="0.35">
      <c r="A85" s="187" t="s">
        <v>151</v>
      </c>
      <c r="B85" s="189" t="s">
        <v>155</v>
      </c>
      <c r="C85" s="192">
        <v>15000</v>
      </c>
      <c r="D85" s="193">
        <f>C85</f>
        <v>15000</v>
      </c>
      <c r="E85" s="200">
        <v>0</v>
      </c>
    </row>
    <row r="86" spans="1:5" ht="15" thickBot="1" x14ac:dyDescent="0.35">
      <c r="A86" s="187" t="s">
        <v>152</v>
      </c>
      <c r="B86" s="190" t="s">
        <v>156</v>
      </c>
      <c r="C86" s="194">
        <v>100</v>
      </c>
      <c r="D86" s="186">
        <f t="shared" ref="D86:D88" si="7">C86</f>
        <v>100</v>
      </c>
      <c r="E86" s="200">
        <v>0</v>
      </c>
    </row>
    <row r="87" spans="1:5" ht="15" thickBot="1" x14ac:dyDescent="0.35">
      <c r="A87" s="187" t="s">
        <v>153</v>
      </c>
      <c r="B87" s="190" t="s">
        <v>157</v>
      </c>
      <c r="C87" s="194">
        <v>8000</v>
      </c>
      <c r="D87" s="186">
        <f t="shared" si="7"/>
        <v>8000</v>
      </c>
      <c r="E87" s="200">
        <v>0</v>
      </c>
    </row>
    <row r="88" spans="1:5" ht="15" thickBot="1" x14ac:dyDescent="0.35">
      <c r="A88" s="188" t="s">
        <v>154</v>
      </c>
      <c r="B88" s="191" t="s">
        <v>158</v>
      </c>
      <c r="C88" s="195">
        <v>13900</v>
      </c>
      <c r="D88" s="196">
        <f t="shared" si="7"/>
        <v>13900</v>
      </c>
      <c r="E88" s="200">
        <v>0</v>
      </c>
    </row>
    <row r="89" spans="1:5" ht="15" thickBot="1" x14ac:dyDescent="0.35">
      <c r="A89" s="134"/>
      <c r="B89" s="134" t="s">
        <v>150</v>
      </c>
      <c r="C89" s="151">
        <f t="shared" si="6"/>
        <v>37000</v>
      </c>
      <c r="D89" s="151">
        <f>zš!C72</f>
        <v>37000</v>
      </c>
      <c r="E89" s="172">
        <f>MŠ!C72</f>
        <v>0</v>
      </c>
    </row>
    <row r="90" spans="1:5" ht="15" thickBot="1" x14ac:dyDescent="0.35">
      <c r="A90" s="134" t="s">
        <v>94</v>
      </c>
      <c r="B90" s="155"/>
      <c r="C90" s="127">
        <f>D90+E90</f>
        <v>23213700</v>
      </c>
      <c r="D90" s="151">
        <f>zš!C73</f>
        <v>19853700</v>
      </c>
      <c r="E90" s="151">
        <f>MŠ!C73</f>
        <v>3360000</v>
      </c>
    </row>
    <row r="91" spans="1:5" x14ac:dyDescent="0.3">
      <c r="A91" s="149"/>
      <c r="B91" s="124"/>
      <c r="C91" s="124"/>
      <c r="D91" s="124"/>
      <c r="E91" s="124"/>
    </row>
    <row r="92" spans="1:5" x14ac:dyDescent="0.3">
      <c r="A92" s="149"/>
      <c r="B92" s="124"/>
      <c r="C92" s="124"/>
      <c r="D92" s="124"/>
      <c r="E92" s="124"/>
    </row>
    <row r="93" spans="1:5" x14ac:dyDescent="0.3">
      <c r="A93" s="146"/>
      <c r="B93" s="124"/>
      <c r="C93" s="124"/>
      <c r="D93" s="124"/>
      <c r="E93" s="124"/>
    </row>
    <row r="94" spans="1:5" x14ac:dyDescent="0.3">
      <c r="A94" s="146" t="s">
        <v>116</v>
      </c>
      <c r="B94" s="124"/>
      <c r="C94" s="124" t="s">
        <v>117</v>
      </c>
      <c r="D94" s="124"/>
      <c r="E94" s="124"/>
    </row>
    <row r="95" spans="1:5" x14ac:dyDescent="0.3">
      <c r="A95" s="146" t="s">
        <v>118</v>
      </c>
      <c r="B95" s="124"/>
      <c r="C95" s="124" t="s">
        <v>119</v>
      </c>
      <c r="D95" s="124"/>
      <c r="E95" s="124"/>
    </row>
    <row r="97" spans="1:3" x14ac:dyDescent="0.3">
      <c r="A97" s="84" t="s">
        <v>160</v>
      </c>
      <c r="B97" s="58"/>
      <c r="C97" s="58"/>
    </row>
  </sheetData>
  <pageMargins left="0.7" right="0.7" top="0.78740157499999996" bottom="0.78740157499999996" header="0.3" footer="0.3"/>
  <pageSetup paperSize="9" scale="5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48" workbookViewId="0">
      <selection activeCell="C20" sqref="C20"/>
    </sheetView>
  </sheetViews>
  <sheetFormatPr defaultRowHeight="14.4" x14ac:dyDescent="0.3"/>
  <cols>
    <col min="2" max="2" width="36.77734375" customWidth="1"/>
    <col min="3" max="3" width="16.44140625" customWidth="1"/>
  </cols>
  <sheetData>
    <row r="1" spans="1:3" ht="17.399999999999999" x14ac:dyDescent="0.3">
      <c r="A1" s="2" t="s">
        <v>0</v>
      </c>
      <c r="B1" s="3"/>
      <c r="C1" s="1"/>
    </row>
    <row r="2" spans="1:3" x14ac:dyDescent="0.3">
      <c r="A2" s="3"/>
      <c r="B2" s="3"/>
      <c r="C2" s="1"/>
    </row>
    <row r="3" spans="1:3" x14ac:dyDescent="0.3">
      <c r="A3" s="17" t="s">
        <v>126</v>
      </c>
      <c r="B3" s="3"/>
      <c r="C3" s="1"/>
    </row>
    <row r="4" spans="1:3" x14ac:dyDescent="0.3">
      <c r="A4" s="17"/>
      <c r="B4" s="3"/>
      <c r="C4" s="31"/>
    </row>
    <row r="5" spans="1:3" ht="15" thickBot="1" x14ac:dyDescent="0.35">
      <c r="A5" s="53"/>
      <c r="B5" s="54"/>
      <c r="C5" s="57"/>
    </row>
    <row r="6" spans="1:3" ht="15" thickBot="1" x14ac:dyDescent="0.35">
      <c r="A6" s="17" t="s">
        <v>1</v>
      </c>
      <c r="B6" s="55"/>
      <c r="C6" s="52" t="s">
        <v>2</v>
      </c>
    </row>
    <row r="7" spans="1:3" ht="15" thickBot="1" x14ac:dyDescent="0.35">
      <c r="A7" s="12" t="s">
        <v>3</v>
      </c>
      <c r="B7" s="56" t="s">
        <v>4</v>
      </c>
      <c r="C7" s="52" t="s">
        <v>5</v>
      </c>
    </row>
    <row r="8" spans="1:3" x14ac:dyDescent="0.3">
      <c r="A8" s="6" t="s">
        <v>6</v>
      </c>
      <c r="B8" s="6" t="s">
        <v>7</v>
      </c>
      <c r="C8" s="25">
        <f>11000</f>
        <v>11000</v>
      </c>
    </row>
    <row r="9" spans="1:3" x14ac:dyDescent="0.3">
      <c r="A9" s="7" t="s">
        <v>8</v>
      </c>
      <c r="B9" s="7" t="s">
        <v>9</v>
      </c>
      <c r="C9" s="25">
        <v>1000</v>
      </c>
    </row>
    <row r="10" spans="1:3" x14ac:dyDescent="0.3">
      <c r="A10" s="8" t="s">
        <v>10</v>
      </c>
      <c r="B10" s="8" t="s">
        <v>11</v>
      </c>
      <c r="C10" s="25">
        <v>16700</v>
      </c>
    </row>
    <row r="11" spans="1:3" x14ac:dyDescent="0.3">
      <c r="A11" s="13" t="s">
        <v>12</v>
      </c>
      <c r="B11" s="13" t="s">
        <v>13</v>
      </c>
      <c r="C11" s="25">
        <v>1000</v>
      </c>
    </row>
    <row r="12" spans="1:3" x14ac:dyDescent="0.3">
      <c r="A12" s="13" t="s">
        <v>14</v>
      </c>
      <c r="B12" s="13" t="s">
        <v>15</v>
      </c>
      <c r="C12" s="25">
        <v>63000</v>
      </c>
    </row>
    <row r="13" spans="1:3" x14ac:dyDescent="0.3">
      <c r="A13" s="13" t="s">
        <v>16</v>
      </c>
      <c r="B13" s="13" t="s">
        <v>17</v>
      </c>
      <c r="C13" s="25">
        <v>4000</v>
      </c>
    </row>
    <row r="14" spans="1:3" x14ac:dyDescent="0.3">
      <c r="A14" s="16" t="s">
        <v>18</v>
      </c>
      <c r="B14" s="13" t="s">
        <v>19</v>
      </c>
      <c r="C14" s="25">
        <v>1215000</v>
      </c>
    </row>
    <row r="15" spans="1:3" x14ac:dyDescent="0.3">
      <c r="A15" s="13" t="s">
        <v>20</v>
      </c>
      <c r="B15" s="13" t="s">
        <v>21</v>
      </c>
      <c r="C15" s="25">
        <v>20000</v>
      </c>
    </row>
    <row r="16" spans="1:3" ht="15" thickBot="1" x14ac:dyDescent="0.35">
      <c r="A16" s="15" t="s">
        <v>22</v>
      </c>
      <c r="B16" s="15" t="s">
        <v>23</v>
      </c>
      <c r="C16" s="25">
        <v>31000</v>
      </c>
    </row>
    <row r="17" spans="1:3" ht="15" thickBot="1" x14ac:dyDescent="0.35">
      <c r="A17" s="9" t="s">
        <v>24</v>
      </c>
      <c r="B17" s="43"/>
      <c r="C17" s="42">
        <f>SUM(C8:C16)</f>
        <v>1362700</v>
      </c>
    </row>
    <row r="18" spans="1:3" ht="15" thickBot="1" x14ac:dyDescent="0.35">
      <c r="A18" s="6" t="s">
        <v>25</v>
      </c>
      <c r="B18" s="6" t="s">
        <v>26</v>
      </c>
      <c r="C18" s="34">
        <v>26000</v>
      </c>
    </row>
    <row r="19" spans="1:3" ht="15" thickBot="1" x14ac:dyDescent="0.35">
      <c r="A19" s="8" t="s">
        <v>27</v>
      </c>
      <c r="B19" s="8" t="s">
        <v>28</v>
      </c>
      <c r="C19" s="34">
        <f>327000-13161</f>
        <v>313839</v>
      </c>
    </row>
    <row r="20" spans="1:3" ht="15" thickBot="1" x14ac:dyDescent="0.35">
      <c r="A20" s="9" t="s">
        <v>29</v>
      </c>
      <c r="B20" s="43"/>
      <c r="C20" s="42">
        <f>SUM(C18:C19)</f>
        <v>339839</v>
      </c>
    </row>
    <row r="21" spans="1:3" ht="15" thickBot="1" x14ac:dyDescent="0.35">
      <c r="A21" s="21" t="s">
        <v>30</v>
      </c>
      <c r="B21" s="44" t="s">
        <v>31</v>
      </c>
      <c r="C21" s="34">
        <v>20000</v>
      </c>
    </row>
    <row r="22" spans="1:3" ht="15" thickBot="1" x14ac:dyDescent="0.35">
      <c r="A22" s="44" t="s">
        <v>32</v>
      </c>
      <c r="B22" s="45" t="s">
        <v>33</v>
      </c>
      <c r="C22" s="34">
        <v>20000</v>
      </c>
    </row>
    <row r="23" spans="1:3" ht="15" thickBot="1" x14ac:dyDescent="0.35">
      <c r="A23" s="9" t="s">
        <v>34</v>
      </c>
      <c r="B23" s="43"/>
      <c r="C23" s="28">
        <f>SUM(C21:C22)</f>
        <v>40000</v>
      </c>
    </row>
    <row r="24" spans="1:3" ht="15" thickBot="1" x14ac:dyDescent="0.35">
      <c r="A24" s="47" t="s">
        <v>35</v>
      </c>
      <c r="B24" s="14" t="s">
        <v>36</v>
      </c>
      <c r="C24" s="32">
        <v>2000</v>
      </c>
    </row>
    <row r="25" spans="1:3" ht="15" thickBot="1" x14ac:dyDescent="0.35">
      <c r="A25" s="9" t="s">
        <v>37</v>
      </c>
      <c r="B25" s="43"/>
      <c r="C25" s="46">
        <f>SUM(C24)</f>
        <v>2000</v>
      </c>
    </row>
    <row r="26" spans="1:3" ht="15" thickBot="1" x14ac:dyDescent="0.35">
      <c r="A26" s="6" t="s">
        <v>38</v>
      </c>
      <c r="B26" s="6" t="s">
        <v>39</v>
      </c>
      <c r="C26" s="38">
        <v>2000</v>
      </c>
    </row>
    <row r="27" spans="1:3" ht="15" thickBot="1" x14ac:dyDescent="0.35">
      <c r="A27" s="7" t="s">
        <v>40</v>
      </c>
      <c r="B27" s="7" t="s">
        <v>41</v>
      </c>
      <c r="C27" s="38">
        <v>0</v>
      </c>
    </row>
    <row r="28" spans="1:3" ht="15" thickBot="1" x14ac:dyDescent="0.35">
      <c r="A28" s="8" t="s">
        <v>42</v>
      </c>
      <c r="B28" s="8" t="s">
        <v>43</v>
      </c>
      <c r="C28" s="38">
        <v>1600</v>
      </c>
    </row>
    <row r="29" spans="1:3" ht="15" thickBot="1" x14ac:dyDescent="0.35">
      <c r="A29" s="13" t="s">
        <v>44</v>
      </c>
      <c r="B29" s="13" t="s">
        <v>45</v>
      </c>
      <c r="C29" s="38">
        <v>10000</v>
      </c>
    </row>
    <row r="30" spans="1:3" ht="15" thickBot="1" x14ac:dyDescent="0.35">
      <c r="A30" s="13" t="s">
        <v>46</v>
      </c>
      <c r="B30" s="13" t="s">
        <v>47</v>
      </c>
      <c r="C30" s="38">
        <v>106400</v>
      </c>
    </row>
    <row r="31" spans="1:3" ht="15" thickBot="1" x14ac:dyDescent="0.35">
      <c r="A31" s="13" t="s">
        <v>48</v>
      </c>
      <c r="B31" s="13" t="s">
        <v>49</v>
      </c>
      <c r="C31" s="38">
        <v>38000</v>
      </c>
    </row>
    <row r="32" spans="1:3" ht="15" thickBot="1" x14ac:dyDescent="0.35">
      <c r="A32" s="13" t="s">
        <v>50</v>
      </c>
      <c r="B32" s="13" t="s">
        <v>51</v>
      </c>
      <c r="C32" s="38">
        <v>15000</v>
      </c>
    </row>
    <row r="33" spans="1:3" ht="15" thickBot="1" x14ac:dyDescent="0.35">
      <c r="A33" s="15" t="s">
        <v>52</v>
      </c>
      <c r="B33" s="15" t="s">
        <v>53</v>
      </c>
      <c r="C33" s="38">
        <v>13000</v>
      </c>
    </row>
    <row r="34" spans="1:3" ht="15" thickBot="1" x14ac:dyDescent="0.35">
      <c r="A34" s="15" t="s">
        <v>54</v>
      </c>
      <c r="B34" s="15" t="s">
        <v>55</v>
      </c>
      <c r="C34" s="38">
        <v>116050</v>
      </c>
    </row>
    <row r="35" spans="1:3" ht="15" thickBot="1" x14ac:dyDescent="0.35">
      <c r="A35" s="15" t="s">
        <v>56</v>
      </c>
      <c r="B35" s="15" t="s">
        <v>57</v>
      </c>
      <c r="C35" s="38">
        <v>28000</v>
      </c>
    </row>
    <row r="36" spans="1:3" ht="15" thickBot="1" x14ac:dyDescent="0.35">
      <c r="A36" s="15" t="s">
        <v>58</v>
      </c>
      <c r="B36" s="15" t="s">
        <v>59</v>
      </c>
      <c r="C36" s="38">
        <v>30000</v>
      </c>
    </row>
    <row r="37" spans="1:3" ht="15" thickBot="1" x14ac:dyDescent="0.35">
      <c r="A37" s="9" t="s">
        <v>60</v>
      </c>
      <c r="B37" s="43"/>
      <c r="C37" s="42">
        <f>SUM(C26:C36)</f>
        <v>360050</v>
      </c>
    </row>
    <row r="38" spans="1:3" ht="15" thickBot="1" x14ac:dyDescent="0.35">
      <c r="A38" s="26" t="s">
        <v>61</v>
      </c>
      <c r="B38" s="14" t="s">
        <v>62</v>
      </c>
      <c r="C38" s="51">
        <v>43000</v>
      </c>
    </row>
    <row r="39" spans="1:3" ht="15" thickBot="1" x14ac:dyDescent="0.35">
      <c r="A39" s="9" t="s">
        <v>63</v>
      </c>
      <c r="B39" s="43"/>
      <c r="C39" s="29">
        <f>C38</f>
        <v>43000</v>
      </c>
    </row>
    <row r="40" spans="1:3" ht="15" thickBot="1" x14ac:dyDescent="0.35">
      <c r="A40" s="18">
        <v>521.524</v>
      </c>
      <c r="B40" s="10" t="s">
        <v>64</v>
      </c>
      <c r="C40" s="41">
        <f>20200000-375000-3000000</f>
        <v>16825000</v>
      </c>
    </row>
    <row r="41" spans="1:3" ht="15" thickBot="1" x14ac:dyDescent="0.35">
      <c r="A41" s="10" t="s">
        <v>65</v>
      </c>
      <c r="B41" s="10" t="s">
        <v>66</v>
      </c>
      <c r="C41" s="41">
        <v>250000</v>
      </c>
    </row>
    <row r="42" spans="1:3" ht="15" thickBot="1" x14ac:dyDescent="0.35">
      <c r="A42" s="10" t="s">
        <v>67</v>
      </c>
      <c r="B42" s="10" t="s">
        <v>68</v>
      </c>
      <c r="C42" s="41">
        <v>0</v>
      </c>
    </row>
    <row r="43" spans="1:3" ht="15" thickBot="1" x14ac:dyDescent="0.35">
      <c r="A43" s="26" t="s">
        <v>69</v>
      </c>
      <c r="B43" s="26" t="s">
        <v>70</v>
      </c>
      <c r="C43" s="41">
        <v>483000</v>
      </c>
    </row>
    <row r="44" spans="1:3" ht="15" thickBot="1" x14ac:dyDescent="0.35">
      <c r="A44" s="19" t="s">
        <v>71</v>
      </c>
      <c r="B44" s="43"/>
      <c r="C44" s="5">
        <f>SUM(C40:C43)</f>
        <v>17558000</v>
      </c>
    </row>
    <row r="45" spans="1:3" x14ac:dyDescent="0.3">
      <c r="A45" s="11" t="s">
        <v>72</v>
      </c>
      <c r="B45" s="11" t="s">
        <v>73</v>
      </c>
      <c r="C45" s="36">
        <v>0</v>
      </c>
    </row>
    <row r="46" spans="1:3" x14ac:dyDescent="0.3">
      <c r="A46" s="13" t="s">
        <v>74</v>
      </c>
      <c r="B46" s="13" t="s">
        <v>75</v>
      </c>
      <c r="C46" s="37">
        <v>0</v>
      </c>
    </row>
    <row r="47" spans="1:3" ht="15" thickBot="1" x14ac:dyDescent="0.35">
      <c r="A47" s="15" t="s">
        <v>76</v>
      </c>
      <c r="B47" s="15" t="s">
        <v>77</v>
      </c>
      <c r="C47" s="37">
        <v>0</v>
      </c>
    </row>
    <row r="48" spans="1:3" ht="15" thickBot="1" x14ac:dyDescent="0.35">
      <c r="A48" s="9" t="s">
        <v>78</v>
      </c>
      <c r="B48" s="43"/>
      <c r="C48" s="48">
        <f>SUM(C45:C47)</f>
        <v>0</v>
      </c>
    </row>
    <row r="49" spans="1:4" ht="15" thickBot="1" x14ac:dyDescent="0.35">
      <c r="A49" s="11" t="s">
        <v>79</v>
      </c>
      <c r="B49" s="11" t="s">
        <v>80</v>
      </c>
      <c r="C49" s="39">
        <v>5000</v>
      </c>
      <c r="D49" s="1"/>
    </row>
    <row r="50" spans="1:4" ht="15" thickBot="1" x14ac:dyDescent="0.35">
      <c r="A50" s="15" t="s">
        <v>81</v>
      </c>
      <c r="B50" s="15" t="s">
        <v>82</v>
      </c>
      <c r="C50" s="39">
        <v>12000</v>
      </c>
      <c r="D50" s="1"/>
    </row>
    <row r="51" spans="1:4" ht="15" thickBot="1" x14ac:dyDescent="0.35">
      <c r="A51" s="15" t="s">
        <v>83</v>
      </c>
      <c r="B51" s="15" t="s">
        <v>84</v>
      </c>
      <c r="C51" s="39">
        <v>4950</v>
      </c>
      <c r="D51" s="1"/>
    </row>
    <row r="52" spans="1:4" ht="15" thickBot="1" x14ac:dyDescent="0.35">
      <c r="A52" s="9" t="s">
        <v>85</v>
      </c>
      <c r="B52" s="9"/>
      <c r="C52" s="30">
        <f>SUM(C49:C51)</f>
        <v>21950</v>
      </c>
      <c r="D52" s="1"/>
    </row>
    <row r="53" spans="1:4" ht="15" thickBot="1" x14ac:dyDescent="0.35">
      <c r="A53" s="49" t="s">
        <v>86</v>
      </c>
      <c r="B53" s="49" t="s">
        <v>87</v>
      </c>
      <c r="C53" s="41">
        <v>89161</v>
      </c>
      <c r="D53" s="1"/>
    </row>
    <row r="54" spans="1:4" ht="15" thickBot="1" x14ac:dyDescent="0.35">
      <c r="A54" s="134" t="s">
        <v>88</v>
      </c>
      <c r="B54" s="134"/>
      <c r="C54" s="151">
        <v>89161</v>
      </c>
      <c r="D54" s="1"/>
    </row>
    <row r="55" spans="1:4" ht="15" thickBot="1" x14ac:dyDescent="0.35">
      <c r="A55" s="157" t="s">
        <v>89</v>
      </c>
      <c r="B55" s="135" t="s">
        <v>90</v>
      </c>
      <c r="C55" s="50">
        <v>0</v>
      </c>
      <c r="D55" s="1"/>
    </row>
    <row r="56" spans="1:4" ht="15" thickBot="1" x14ac:dyDescent="0.35">
      <c r="A56" s="134" t="s">
        <v>91</v>
      </c>
      <c r="B56" s="158"/>
      <c r="C56" s="151">
        <v>0</v>
      </c>
      <c r="D56" s="1"/>
    </row>
    <row r="57" spans="1:4" ht="15" thickBot="1" x14ac:dyDescent="0.35">
      <c r="A57" s="40" t="s">
        <v>92</v>
      </c>
      <c r="B57" s="40" t="s">
        <v>93</v>
      </c>
      <c r="C57" s="30">
        <v>37000</v>
      </c>
      <c r="D57" s="1"/>
    </row>
    <row r="58" spans="1:4" ht="15" thickBot="1" x14ac:dyDescent="0.35">
      <c r="A58" s="12" t="s">
        <v>94</v>
      </c>
      <c r="B58" s="35"/>
      <c r="C58" s="5">
        <f>C57+C56+C54+C52+C48+C44+C39+C37+C25+C23+C20+C17</f>
        <v>19853700</v>
      </c>
      <c r="D58" s="1"/>
    </row>
    <row r="59" spans="1:4" x14ac:dyDescent="0.3">
      <c r="A59" s="31" t="s">
        <v>95</v>
      </c>
      <c r="B59" s="31"/>
      <c r="C59" s="31"/>
      <c r="D59" s="31"/>
    </row>
    <row r="60" spans="1:4" x14ac:dyDescent="0.3">
      <c r="A60" s="31"/>
      <c r="B60" s="31"/>
      <c r="C60" s="31"/>
      <c r="D60" s="31"/>
    </row>
    <row r="61" spans="1:4" ht="15" thickBot="1" x14ac:dyDescent="0.35">
      <c r="A61" s="27" t="s">
        <v>96</v>
      </c>
      <c r="B61" s="31"/>
      <c r="C61" s="31"/>
      <c r="D61" s="31"/>
    </row>
    <row r="62" spans="1:4" ht="15" thickBot="1" x14ac:dyDescent="0.35">
      <c r="A62" s="12" t="s">
        <v>3</v>
      </c>
      <c r="B62" s="56" t="s">
        <v>4</v>
      </c>
      <c r="C62" s="52" t="s">
        <v>5</v>
      </c>
      <c r="D62" s="1"/>
    </row>
    <row r="63" spans="1:4" x14ac:dyDescent="0.3">
      <c r="A63" s="20" t="s">
        <v>97</v>
      </c>
      <c r="B63" s="20" t="s">
        <v>19</v>
      </c>
      <c r="C63" s="36">
        <v>1200000</v>
      </c>
      <c r="D63" s="1"/>
    </row>
    <row r="64" spans="1:4" x14ac:dyDescent="0.3">
      <c r="A64" s="13" t="s">
        <v>98</v>
      </c>
      <c r="B64" s="13" t="s">
        <v>99</v>
      </c>
      <c r="C64" s="37">
        <v>4000</v>
      </c>
      <c r="D64" s="1"/>
    </row>
    <row r="65" spans="1:3" x14ac:dyDescent="0.3">
      <c r="A65" s="13" t="s">
        <v>100</v>
      </c>
      <c r="B65" s="13" t="s">
        <v>101</v>
      </c>
      <c r="C65" s="37">
        <v>0</v>
      </c>
    </row>
    <row r="66" spans="1:3" x14ac:dyDescent="0.3">
      <c r="A66" s="14" t="s">
        <v>102</v>
      </c>
      <c r="B66" s="14" t="s">
        <v>103</v>
      </c>
      <c r="C66" s="37">
        <v>18000</v>
      </c>
    </row>
    <row r="67" spans="1:3" x14ac:dyDescent="0.3">
      <c r="A67" s="22" t="s">
        <v>104</v>
      </c>
      <c r="B67" s="13" t="s">
        <v>105</v>
      </c>
      <c r="C67" s="37">
        <v>35000</v>
      </c>
    </row>
    <row r="68" spans="1:3" x14ac:dyDescent="0.3">
      <c r="A68" s="11" t="s">
        <v>106</v>
      </c>
      <c r="B68" s="11" t="s">
        <v>107</v>
      </c>
      <c r="C68" s="37">
        <v>1000</v>
      </c>
    </row>
    <row r="69" spans="1:3" ht="15" thickBot="1" x14ac:dyDescent="0.35">
      <c r="A69" s="15" t="s">
        <v>108</v>
      </c>
      <c r="B69" s="15" t="s">
        <v>109</v>
      </c>
      <c r="C69" s="37">
        <v>700</v>
      </c>
    </row>
    <row r="70" spans="1:3" ht="15" thickBot="1" x14ac:dyDescent="0.35">
      <c r="A70" s="12" t="s">
        <v>110</v>
      </c>
      <c r="B70" s="12" t="s">
        <v>111</v>
      </c>
      <c r="C70" s="37">
        <v>17558000</v>
      </c>
    </row>
    <row r="71" spans="1:3" ht="15" thickBot="1" x14ac:dyDescent="0.35">
      <c r="A71" s="12" t="s">
        <v>112</v>
      </c>
      <c r="B71" s="12" t="s">
        <v>113</v>
      </c>
      <c r="C71" s="37">
        <v>1000000</v>
      </c>
    </row>
    <row r="72" spans="1:3" ht="15" thickBot="1" x14ac:dyDescent="0.35">
      <c r="A72" s="12" t="s">
        <v>114</v>
      </c>
      <c r="B72" s="12" t="s">
        <v>115</v>
      </c>
      <c r="C72" s="33">
        <v>37000</v>
      </c>
    </row>
    <row r="73" spans="1:3" ht="15" thickBot="1" x14ac:dyDescent="0.35">
      <c r="A73" s="12" t="s">
        <v>94</v>
      </c>
      <c r="B73" s="35"/>
      <c r="C73" s="5">
        <f>SUM(C63:C72)</f>
        <v>19853700</v>
      </c>
    </row>
    <row r="74" spans="1:3" x14ac:dyDescent="0.3">
      <c r="A74" s="27"/>
      <c r="B74" s="1"/>
      <c r="C74" s="4">
        <f>C73-C58</f>
        <v>0</v>
      </c>
    </row>
    <row r="75" spans="1:3" x14ac:dyDescent="0.3">
      <c r="A75" s="27"/>
      <c r="B75" s="1"/>
      <c r="C75" s="4"/>
    </row>
    <row r="76" spans="1:3" x14ac:dyDescent="0.3">
      <c r="A76" s="23"/>
      <c r="B76" s="1"/>
      <c r="C76" s="1"/>
    </row>
    <row r="77" spans="1:3" x14ac:dyDescent="0.3">
      <c r="A77" s="23" t="s">
        <v>116</v>
      </c>
      <c r="B77" s="1"/>
      <c r="C77" s="1" t="s">
        <v>117</v>
      </c>
    </row>
    <row r="78" spans="1:3" x14ac:dyDescent="0.3">
      <c r="A78" s="23" t="s">
        <v>118</v>
      </c>
      <c r="B78" s="1"/>
      <c r="C78" s="1" t="s">
        <v>119</v>
      </c>
    </row>
    <row r="80" spans="1:3" x14ac:dyDescent="0.3">
      <c r="A80" s="24" t="s">
        <v>127</v>
      </c>
      <c r="B80" s="1"/>
      <c r="C80" s="1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55" workbookViewId="0">
      <selection activeCell="A81" sqref="A81"/>
    </sheetView>
  </sheetViews>
  <sheetFormatPr defaultRowHeight="14.4" x14ac:dyDescent="0.3"/>
  <cols>
    <col min="2" max="2" width="36.77734375" customWidth="1"/>
    <col min="3" max="3" width="16.44140625" customWidth="1"/>
  </cols>
  <sheetData>
    <row r="1" spans="1:3" ht="17.399999999999999" x14ac:dyDescent="0.3">
      <c r="A1" s="59" t="s">
        <v>0</v>
      </c>
      <c r="B1" s="60"/>
      <c r="C1" s="58"/>
    </row>
    <row r="2" spans="1:3" x14ac:dyDescent="0.3">
      <c r="A2" s="60"/>
      <c r="B2" s="60"/>
      <c r="C2" s="58"/>
    </row>
    <row r="3" spans="1:3" x14ac:dyDescent="0.3">
      <c r="A3" s="77" t="s">
        <v>126</v>
      </c>
      <c r="B3" s="60"/>
      <c r="C3" s="58"/>
    </row>
    <row r="4" spans="1:3" x14ac:dyDescent="0.3">
      <c r="A4" s="77"/>
      <c r="B4" s="60"/>
      <c r="C4" s="91"/>
    </row>
    <row r="5" spans="1:3" ht="15" thickBot="1" x14ac:dyDescent="0.35">
      <c r="A5" s="118"/>
      <c r="B5" s="119"/>
      <c r="C5" s="122"/>
    </row>
    <row r="6" spans="1:3" ht="15" thickBot="1" x14ac:dyDescent="0.35">
      <c r="A6" s="77" t="s">
        <v>1</v>
      </c>
      <c r="B6" s="120"/>
      <c r="C6" s="116" t="s">
        <v>120</v>
      </c>
    </row>
    <row r="7" spans="1:3" ht="15" thickBot="1" x14ac:dyDescent="0.35">
      <c r="A7" s="70" t="s">
        <v>3</v>
      </c>
      <c r="B7" s="121" t="s">
        <v>4</v>
      </c>
      <c r="C7" s="116" t="s">
        <v>5</v>
      </c>
    </row>
    <row r="8" spans="1:3" x14ac:dyDescent="0.3">
      <c r="A8" s="64" t="s">
        <v>6</v>
      </c>
      <c r="B8" s="64" t="s">
        <v>7</v>
      </c>
      <c r="C8" s="85">
        <v>6000</v>
      </c>
    </row>
    <row r="9" spans="1:3" x14ac:dyDescent="0.3">
      <c r="A9" s="65" t="s">
        <v>8</v>
      </c>
      <c r="B9" s="65" t="s">
        <v>9</v>
      </c>
      <c r="C9" s="61">
        <v>2000</v>
      </c>
    </row>
    <row r="10" spans="1:3" x14ac:dyDescent="0.3">
      <c r="A10" s="66" t="s">
        <v>10</v>
      </c>
      <c r="B10" s="66" t="s">
        <v>11</v>
      </c>
      <c r="C10" s="61">
        <v>10000</v>
      </c>
    </row>
    <row r="11" spans="1:3" x14ac:dyDescent="0.3">
      <c r="A11" s="73" t="s">
        <v>12</v>
      </c>
      <c r="B11" s="73" t="s">
        <v>13</v>
      </c>
      <c r="C11" s="61">
        <v>0</v>
      </c>
    </row>
    <row r="12" spans="1:3" x14ac:dyDescent="0.3">
      <c r="A12" s="73" t="s">
        <v>14</v>
      </c>
      <c r="B12" s="73" t="s">
        <v>15</v>
      </c>
      <c r="C12" s="86">
        <v>20000</v>
      </c>
    </row>
    <row r="13" spans="1:3" x14ac:dyDescent="0.3">
      <c r="A13" s="73" t="s">
        <v>16</v>
      </c>
      <c r="B13" s="73" t="s">
        <v>17</v>
      </c>
      <c r="C13" s="61">
        <v>0</v>
      </c>
    </row>
    <row r="14" spans="1:3" x14ac:dyDescent="0.3">
      <c r="A14" s="76" t="s">
        <v>18</v>
      </c>
      <c r="B14" s="73" t="s">
        <v>19</v>
      </c>
      <c r="C14" s="61">
        <v>0</v>
      </c>
    </row>
    <row r="15" spans="1:3" x14ac:dyDescent="0.3">
      <c r="A15" s="73" t="s">
        <v>20</v>
      </c>
      <c r="B15" s="73" t="s">
        <v>21</v>
      </c>
      <c r="C15" s="86">
        <v>10000</v>
      </c>
    </row>
    <row r="16" spans="1:3" ht="15" thickBot="1" x14ac:dyDescent="0.35">
      <c r="A16" s="75" t="s">
        <v>22</v>
      </c>
      <c r="B16" s="75" t="s">
        <v>23</v>
      </c>
      <c r="C16" s="86">
        <v>5000</v>
      </c>
    </row>
    <row r="17" spans="1:3" ht="15" thickBot="1" x14ac:dyDescent="0.35">
      <c r="A17" s="67" t="s">
        <v>24</v>
      </c>
      <c r="B17" s="106"/>
      <c r="C17" s="105">
        <f>SUM(C8:C16)</f>
        <v>53000</v>
      </c>
    </row>
    <row r="18" spans="1:3" x14ac:dyDescent="0.3">
      <c r="A18" s="64" t="s">
        <v>25</v>
      </c>
      <c r="B18" s="64" t="s">
        <v>26</v>
      </c>
      <c r="C18" s="95">
        <v>15000</v>
      </c>
    </row>
    <row r="19" spans="1:3" ht="15" thickBot="1" x14ac:dyDescent="0.35">
      <c r="A19" s="66" t="s">
        <v>27</v>
      </c>
      <c r="B19" s="66" t="s">
        <v>28</v>
      </c>
      <c r="C19" s="92">
        <v>72000</v>
      </c>
    </row>
    <row r="20" spans="1:3" ht="15" thickBot="1" x14ac:dyDescent="0.35">
      <c r="A20" s="67" t="s">
        <v>29</v>
      </c>
      <c r="B20" s="106"/>
      <c r="C20" s="105">
        <f>SUM(C18:C19)</f>
        <v>87000</v>
      </c>
    </row>
    <row r="21" spans="1:3" x14ac:dyDescent="0.3">
      <c r="A21" s="81" t="s">
        <v>30</v>
      </c>
      <c r="B21" s="81" t="s">
        <v>31</v>
      </c>
      <c r="C21" s="95">
        <v>0</v>
      </c>
    </row>
    <row r="22" spans="1:3" ht="15" thickBot="1" x14ac:dyDescent="0.35">
      <c r="A22" s="107" t="s">
        <v>32</v>
      </c>
      <c r="B22" s="72" t="s">
        <v>33</v>
      </c>
      <c r="C22" s="92">
        <v>0</v>
      </c>
    </row>
    <row r="23" spans="1:3" ht="15" thickBot="1" x14ac:dyDescent="0.35">
      <c r="A23" s="67" t="s">
        <v>34</v>
      </c>
      <c r="B23" s="106"/>
      <c r="C23" s="89">
        <f>SUM(C21:C22)</f>
        <v>0</v>
      </c>
    </row>
    <row r="24" spans="1:3" ht="15" thickBot="1" x14ac:dyDescent="0.35">
      <c r="A24" s="109" t="s">
        <v>35</v>
      </c>
      <c r="B24" s="74" t="s">
        <v>36</v>
      </c>
      <c r="C24" s="92">
        <v>0</v>
      </c>
    </row>
    <row r="25" spans="1:3" ht="15" thickBot="1" x14ac:dyDescent="0.35">
      <c r="A25" s="67" t="s">
        <v>37</v>
      </c>
      <c r="B25" s="106"/>
      <c r="C25" s="108">
        <f>SUM(C24)</f>
        <v>0</v>
      </c>
    </row>
    <row r="26" spans="1:3" x14ac:dyDescent="0.3">
      <c r="A26" s="64" t="s">
        <v>38</v>
      </c>
      <c r="B26" s="64" t="s">
        <v>39</v>
      </c>
      <c r="C26" s="99">
        <v>0</v>
      </c>
    </row>
    <row r="27" spans="1:3" x14ac:dyDescent="0.3">
      <c r="A27" s="65" t="s">
        <v>40</v>
      </c>
      <c r="B27" s="65" t="s">
        <v>41</v>
      </c>
      <c r="C27" s="100">
        <v>0</v>
      </c>
    </row>
    <row r="28" spans="1:3" x14ac:dyDescent="0.3">
      <c r="A28" s="66" t="s">
        <v>42</v>
      </c>
      <c r="B28" s="66" t="s">
        <v>43</v>
      </c>
      <c r="C28" s="100">
        <v>0</v>
      </c>
    </row>
    <row r="29" spans="1:3" x14ac:dyDescent="0.3">
      <c r="A29" s="73" t="s">
        <v>44</v>
      </c>
      <c r="B29" s="73" t="s">
        <v>45</v>
      </c>
      <c r="C29" s="100">
        <v>5000</v>
      </c>
    </row>
    <row r="30" spans="1:3" x14ac:dyDescent="0.3">
      <c r="A30" s="73" t="s">
        <v>46</v>
      </c>
      <c r="B30" s="73" t="s">
        <v>47</v>
      </c>
      <c r="C30" s="100">
        <v>53200</v>
      </c>
    </row>
    <row r="31" spans="1:3" x14ac:dyDescent="0.3">
      <c r="A31" s="73" t="s">
        <v>48</v>
      </c>
      <c r="B31" s="73" t="s">
        <v>49</v>
      </c>
      <c r="C31" s="100">
        <v>19000</v>
      </c>
    </row>
    <row r="32" spans="1:3" x14ac:dyDescent="0.3">
      <c r="A32" s="73" t="s">
        <v>50</v>
      </c>
      <c r="B32" s="73" t="s">
        <v>51</v>
      </c>
      <c r="C32" s="100">
        <v>0</v>
      </c>
    </row>
    <row r="33" spans="1:3" x14ac:dyDescent="0.3">
      <c r="A33" s="75" t="s">
        <v>52</v>
      </c>
      <c r="B33" s="75" t="s">
        <v>53</v>
      </c>
      <c r="C33" s="100">
        <v>0</v>
      </c>
    </row>
    <row r="34" spans="1:3" x14ac:dyDescent="0.3">
      <c r="A34" s="75" t="s">
        <v>54</v>
      </c>
      <c r="B34" s="75" t="s">
        <v>55</v>
      </c>
      <c r="C34" s="100">
        <f>70500+25250</f>
        <v>95750</v>
      </c>
    </row>
    <row r="35" spans="1:3" x14ac:dyDescent="0.3">
      <c r="A35" s="75" t="s">
        <v>56</v>
      </c>
      <c r="B35" s="75" t="s">
        <v>57</v>
      </c>
      <c r="C35" s="100">
        <v>12000</v>
      </c>
    </row>
    <row r="36" spans="1:3" ht="15" thickBot="1" x14ac:dyDescent="0.35">
      <c r="A36" s="75" t="s">
        <v>58</v>
      </c>
      <c r="B36" s="75" t="s">
        <v>59</v>
      </c>
      <c r="C36" s="93">
        <v>5000</v>
      </c>
    </row>
    <row r="37" spans="1:3" ht="15" thickBot="1" x14ac:dyDescent="0.35">
      <c r="A37" s="67" t="s">
        <v>60</v>
      </c>
      <c r="B37" s="106"/>
      <c r="C37" s="105">
        <f>SUM(C26:C36)</f>
        <v>189950</v>
      </c>
    </row>
    <row r="38" spans="1:3" ht="15" thickBot="1" x14ac:dyDescent="0.35">
      <c r="A38" s="87" t="s">
        <v>61</v>
      </c>
      <c r="B38" s="74" t="s">
        <v>62</v>
      </c>
      <c r="C38" s="114">
        <v>12000</v>
      </c>
    </row>
    <row r="39" spans="1:3" ht="15" thickBot="1" x14ac:dyDescent="0.35">
      <c r="A39" s="67" t="s">
        <v>63</v>
      </c>
      <c r="B39" s="106"/>
      <c r="C39" s="113">
        <f>SUM(C38)</f>
        <v>12000</v>
      </c>
    </row>
    <row r="40" spans="1:3" ht="15" thickBot="1" x14ac:dyDescent="0.35">
      <c r="A40" s="78">
        <v>521.524</v>
      </c>
      <c r="B40" s="68" t="s">
        <v>64</v>
      </c>
      <c r="C40" s="103">
        <v>3000000</v>
      </c>
    </row>
    <row r="41" spans="1:3" ht="15" thickBot="1" x14ac:dyDescent="0.35">
      <c r="A41" s="68" t="s">
        <v>65</v>
      </c>
      <c r="B41" s="68" t="s">
        <v>66</v>
      </c>
      <c r="C41" s="103">
        <v>0</v>
      </c>
    </row>
    <row r="42" spans="1:3" ht="15" thickBot="1" x14ac:dyDescent="0.35">
      <c r="A42" s="68" t="s">
        <v>67</v>
      </c>
      <c r="B42" s="68" t="s">
        <v>68</v>
      </c>
      <c r="C42" s="103">
        <v>0</v>
      </c>
    </row>
    <row r="43" spans="1:3" ht="15" thickBot="1" x14ac:dyDescent="0.35">
      <c r="A43" s="87" t="s">
        <v>69</v>
      </c>
      <c r="B43" s="87" t="s">
        <v>70</v>
      </c>
      <c r="C43" s="112">
        <v>0</v>
      </c>
    </row>
    <row r="44" spans="1:3" ht="15" thickBot="1" x14ac:dyDescent="0.35">
      <c r="A44" s="79" t="s">
        <v>71</v>
      </c>
      <c r="B44" s="106"/>
      <c r="C44" s="62">
        <f>SUM(C40:C43)</f>
        <v>3000000</v>
      </c>
    </row>
    <row r="45" spans="1:3" x14ac:dyDescent="0.3">
      <c r="A45" s="69" t="s">
        <v>72</v>
      </c>
      <c r="B45" s="69" t="s">
        <v>73</v>
      </c>
      <c r="C45" s="97">
        <v>0</v>
      </c>
    </row>
    <row r="46" spans="1:3" x14ac:dyDescent="0.3">
      <c r="A46" s="73" t="s">
        <v>74</v>
      </c>
      <c r="B46" s="73" t="s">
        <v>75</v>
      </c>
      <c r="C46" s="98">
        <v>0</v>
      </c>
    </row>
    <row r="47" spans="1:3" ht="15" thickBot="1" x14ac:dyDescent="0.35">
      <c r="A47" s="75" t="s">
        <v>76</v>
      </c>
      <c r="B47" s="75" t="s">
        <v>77</v>
      </c>
      <c r="C47" s="93">
        <v>0</v>
      </c>
    </row>
    <row r="48" spans="1:3" ht="15" thickBot="1" x14ac:dyDescent="0.35">
      <c r="A48" s="67" t="s">
        <v>78</v>
      </c>
      <c r="B48" s="106"/>
      <c r="C48" s="110">
        <f>SUM(C45:C47)</f>
        <v>0</v>
      </c>
    </row>
    <row r="49" spans="1:4" x14ac:dyDescent="0.3">
      <c r="A49" s="69" t="s">
        <v>79</v>
      </c>
      <c r="B49" s="69" t="s">
        <v>80</v>
      </c>
      <c r="C49" s="101">
        <v>500</v>
      </c>
      <c r="D49" s="1"/>
    </row>
    <row r="50" spans="1:4" x14ac:dyDescent="0.3">
      <c r="A50" s="75" t="s">
        <v>81</v>
      </c>
      <c r="B50" s="75" t="s">
        <v>82</v>
      </c>
      <c r="C50" s="98">
        <v>11750</v>
      </c>
      <c r="D50" s="1"/>
    </row>
    <row r="51" spans="1:4" ht="15" thickBot="1" x14ac:dyDescent="0.35">
      <c r="A51" s="75" t="s">
        <v>83</v>
      </c>
      <c r="B51" s="75" t="s">
        <v>84</v>
      </c>
      <c r="C51" s="93">
        <v>5800</v>
      </c>
      <c r="D51" s="1"/>
    </row>
    <row r="52" spans="1:4" ht="15" thickBot="1" x14ac:dyDescent="0.35">
      <c r="A52" s="67" t="s">
        <v>85</v>
      </c>
      <c r="B52" s="67"/>
      <c r="C52" s="90">
        <f>SUM(C49:C51)</f>
        <v>18050</v>
      </c>
      <c r="D52" s="1"/>
    </row>
    <row r="53" spans="1:4" ht="15" thickBot="1" x14ac:dyDescent="0.35">
      <c r="A53" s="111" t="s">
        <v>86</v>
      </c>
      <c r="B53" s="111" t="s">
        <v>87</v>
      </c>
      <c r="C53" s="103">
        <v>0</v>
      </c>
      <c r="D53" s="1"/>
    </row>
    <row r="54" spans="1:4" ht="15" thickBot="1" x14ac:dyDescent="0.35">
      <c r="A54" s="70" t="s">
        <v>88</v>
      </c>
      <c r="B54" s="102"/>
      <c r="C54" s="104">
        <v>0</v>
      </c>
      <c r="D54" s="1"/>
    </row>
    <row r="55" spans="1:4" ht="15" thickBot="1" x14ac:dyDescent="0.35">
      <c r="A55" s="63" t="s">
        <v>89</v>
      </c>
      <c r="B55" s="71" t="s">
        <v>90</v>
      </c>
      <c r="C55" s="117">
        <v>0</v>
      </c>
      <c r="D55" s="1"/>
    </row>
    <row r="56" spans="1:4" ht="15" thickBot="1" x14ac:dyDescent="0.35">
      <c r="A56" s="70" t="s">
        <v>91</v>
      </c>
      <c r="B56" s="115"/>
      <c r="C56" s="112">
        <v>0</v>
      </c>
      <c r="D56" s="1"/>
    </row>
    <row r="57" spans="1:4" ht="15" thickBot="1" x14ac:dyDescent="0.35">
      <c r="A57" s="102" t="s">
        <v>92</v>
      </c>
      <c r="B57" s="102" t="s">
        <v>93</v>
      </c>
      <c r="C57" s="90">
        <v>0</v>
      </c>
      <c r="D57" s="1"/>
    </row>
    <row r="58" spans="1:4" ht="15" thickBot="1" x14ac:dyDescent="0.35">
      <c r="A58" s="70" t="s">
        <v>94</v>
      </c>
      <c r="B58" s="96"/>
      <c r="C58" s="62">
        <f>C57+C54+C52+C48+C44+C39+C37+C25+C23+C20+C17</f>
        <v>3360000</v>
      </c>
      <c r="D58" s="1"/>
    </row>
    <row r="59" spans="1:4" x14ac:dyDescent="0.3">
      <c r="A59" s="91" t="s">
        <v>95</v>
      </c>
      <c r="B59" s="91"/>
      <c r="C59" s="123"/>
      <c r="D59" s="31"/>
    </row>
    <row r="60" spans="1:4" x14ac:dyDescent="0.3">
      <c r="A60" s="91"/>
      <c r="B60" s="91"/>
      <c r="C60" s="91"/>
      <c r="D60" s="31"/>
    </row>
    <row r="61" spans="1:4" ht="15" thickBot="1" x14ac:dyDescent="0.35">
      <c r="A61" s="88" t="s">
        <v>96</v>
      </c>
      <c r="B61" s="91"/>
      <c r="C61" s="91"/>
      <c r="D61" s="31"/>
    </row>
    <row r="62" spans="1:4" ht="15" thickBot="1" x14ac:dyDescent="0.35">
      <c r="A62" s="70" t="s">
        <v>3</v>
      </c>
      <c r="B62" s="121" t="s">
        <v>4</v>
      </c>
      <c r="C62" s="116" t="s">
        <v>5</v>
      </c>
      <c r="D62" s="1"/>
    </row>
    <row r="63" spans="1:4" x14ac:dyDescent="0.3">
      <c r="A63" s="80" t="s">
        <v>97</v>
      </c>
      <c r="B63" s="80" t="s">
        <v>19</v>
      </c>
      <c r="C63" s="97"/>
      <c r="D63" s="1"/>
    </row>
    <row r="64" spans="1:4" x14ac:dyDescent="0.3">
      <c r="A64" s="73" t="s">
        <v>98</v>
      </c>
      <c r="B64" s="73" t="s">
        <v>99</v>
      </c>
      <c r="C64" s="98"/>
      <c r="D64" s="1"/>
    </row>
    <row r="65" spans="1:3" x14ac:dyDescent="0.3">
      <c r="A65" s="73" t="s">
        <v>100</v>
      </c>
      <c r="B65" s="73" t="s">
        <v>101</v>
      </c>
      <c r="C65" s="98">
        <v>60000</v>
      </c>
    </row>
    <row r="66" spans="1:3" x14ac:dyDescent="0.3">
      <c r="A66" s="74" t="s">
        <v>102</v>
      </c>
      <c r="B66" s="74" t="s">
        <v>103</v>
      </c>
      <c r="C66" s="98"/>
    </row>
    <row r="67" spans="1:3" x14ac:dyDescent="0.3">
      <c r="A67" s="82" t="s">
        <v>104</v>
      </c>
      <c r="B67" s="73" t="s">
        <v>105</v>
      </c>
      <c r="C67" s="98"/>
    </row>
    <row r="68" spans="1:3" x14ac:dyDescent="0.3">
      <c r="A68" s="69" t="s">
        <v>106</v>
      </c>
      <c r="B68" s="69" t="s">
        <v>107</v>
      </c>
      <c r="C68" s="98"/>
    </row>
    <row r="69" spans="1:3" ht="15" thickBot="1" x14ac:dyDescent="0.35">
      <c r="A69" s="75" t="s">
        <v>108</v>
      </c>
      <c r="B69" s="75" t="s">
        <v>109</v>
      </c>
      <c r="C69" s="171"/>
    </row>
    <row r="70" spans="1:3" ht="15" thickBot="1" x14ac:dyDescent="0.35">
      <c r="A70" s="70" t="s">
        <v>110</v>
      </c>
      <c r="B70" s="70" t="s">
        <v>111</v>
      </c>
      <c r="C70" s="172">
        <v>3000000</v>
      </c>
    </row>
    <row r="71" spans="1:3" ht="15" thickBot="1" x14ac:dyDescent="0.35">
      <c r="A71" s="70" t="s">
        <v>112</v>
      </c>
      <c r="B71" s="70" t="s">
        <v>113</v>
      </c>
      <c r="C71" s="172">
        <v>300000</v>
      </c>
    </row>
    <row r="72" spans="1:3" ht="15" thickBot="1" x14ac:dyDescent="0.35">
      <c r="A72" s="70" t="s">
        <v>114</v>
      </c>
      <c r="B72" s="70" t="s">
        <v>115</v>
      </c>
      <c r="C72" s="94"/>
    </row>
    <row r="73" spans="1:3" ht="15" thickBot="1" x14ac:dyDescent="0.35">
      <c r="A73" s="70" t="s">
        <v>94</v>
      </c>
      <c r="B73" s="96"/>
      <c r="C73" s="62">
        <f>SUM(C63:C72)</f>
        <v>3360000</v>
      </c>
    </row>
    <row r="74" spans="1:3" x14ac:dyDescent="0.3">
      <c r="A74" s="88"/>
      <c r="B74" s="58"/>
      <c r="C74" s="58"/>
    </row>
    <row r="75" spans="1:3" x14ac:dyDescent="0.3">
      <c r="A75" s="88"/>
      <c r="B75" s="58"/>
      <c r="C75" s="58"/>
    </row>
    <row r="76" spans="1:3" x14ac:dyDescent="0.3">
      <c r="A76" s="83"/>
      <c r="B76" s="58"/>
      <c r="C76" s="58"/>
    </row>
    <row r="77" spans="1:3" x14ac:dyDescent="0.3">
      <c r="A77" s="83" t="s">
        <v>116</v>
      </c>
      <c r="B77" s="58"/>
      <c r="C77" s="58" t="s">
        <v>117</v>
      </c>
    </row>
    <row r="78" spans="1:3" x14ac:dyDescent="0.3">
      <c r="A78" s="83" t="s">
        <v>118</v>
      </c>
      <c r="B78" s="58"/>
      <c r="C78" s="58" t="s">
        <v>119</v>
      </c>
    </row>
    <row r="80" spans="1:3" x14ac:dyDescent="0.3">
      <c r="A80" s="84" t="s">
        <v>127</v>
      </c>
      <c r="B80" s="58"/>
      <c r="C80" s="58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zš +MŠ</vt:lpstr>
      <vt:lpstr>zš</vt:lpstr>
      <vt:lpstr>MŠ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 Vintrova</dc:creator>
  <cp:lastModifiedBy>Marketa Vintrova</cp:lastModifiedBy>
  <cp:lastPrinted>2022-12-16T10:02:01Z</cp:lastPrinted>
  <dcterms:created xsi:type="dcterms:W3CDTF">2021-10-22T10:48:16Z</dcterms:created>
  <dcterms:modified xsi:type="dcterms:W3CDTF">2022-12-16T10:02:15Z</dcterms:modified>
</cp:coreProperties>
</file>